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tieL\OneDrive - Girl Scouts of Montana Wyoming\Account Administration\Troop Accounts\Troop Annual Financial Reports\2024\"/>
    </mc:Choice>
  </mc:AlternateContent>
  <bookViews>
    <workbookView xWindow="0" yWindow="0" windowWidth="8190" windowHeight="8040" tabRatio="723"/>
  </bookViews>
  <sheets>
    <sheet name="Product Finance Tool 2024" sheetId="1" r:id="rId1"/>
    <sheet name="Cookie Sweeps" sheetId="11" state="hidden" r:id="rId2"/>
    <sheet name="Cookie" sheetId="8" state="hidden" r:id="rId3"/>
    <sheet name="Fall" sheetId="7" state="hidden" r:id="rId4"/>
    <sheet name="Troops" sheetId="9" state="hidden" r:id="rId5"/>
    <sheet name="Instructions Creating Tool" sheetId="10" state="hidden" r:id="rId6"/>
  </sheets>
  <definedNames>
    <definedName name="_xlnm._FilterDatabase" localSheetId="2" hidden="1">Cookie!$A$1:$K$320</definedName>
    <definedName name="_xlnm._FilterDatabase" localSheetId="3" hidden="1">Fall!$A$1:$R$1</definedName>
    <definedName name="COOKIE">Cookie!$A:$G</definedName>
    <definedName name="FALL">Fall!$C:$P</definedName>
    <definedName name="SWEEPS">'Cookie Sweeps'!$A:$B</definedName>
  </definedNames>
  <calcPr calcId="162913"/>
  <customWorkbookViews>
    <customWorkbookView name="Filter 2" guid="{661521FB-5BE3-4EA6-9A51-A8A4C24962ED}" maximized="1" windowWidth="0" windowHeight="0" activeSheetId="0"/>
  </customWorkbookViews>
</workbook>
</file>

<file path=xl/calcChain.xml><?xml version="1.0" encoding="utf-8"?>
<calcChain xmlns="http://schemas.openxmlformats.org/spreadsheetml/2006/main">
  <c r="B25" i="1" l="1"/>
  <c r="B31" i="1" s="1"/>
  <c r="L240" i="7" l="1"/>
  <c r="J240" i="7"/>
  <c r="F321" i="8"/>
  <c r="D321" i="8"/>
  <c r="B32" i="1" l="1"/>
  <c r="B33" i="1"/>
  <c r="B11" i="1" l="1"/>
  <c r="M205" i="7" l="1"/>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B7" i="1"/>
  <c r="M2" i="7"/>
  <c r="P2" i="7"/>
  <c r="M3" i="7"/>
  <c r="P3" i="7"/>
  <c r="M4" i="7"/>
  <c r="P4" i="7"/>
  <c r="M5" i="7"/>
  <c r="P5" i="7"/>
  <c r="M6" i="7"/>
  <c r="P6" i="7"/>
  <c r="M7" i="7"/>
  <c r="P7" i="7"/>
  <c r="M8" i="7"/>
  <c r="P8" i="7"/>
  <c r="M9" i="7"/>
  <c r="P9" i="7"/>
  <c r="M10" i="7"/>
  <c r="P10" i="7"/>
  <c r="M11" i="7"/>
  <c r="P11" i="7"/>
  <c r="M12" i="7"/>
  <c r="P12" i="7"/>
  <c r="M13" i="7"/>
  <c r="P13" i="7"/>
  <c r="M14" i="7"/>
  <c r="P14" i="7"/>
  <c r="M15" i="7"/>
  <c r="B8" i="1" s="1"/>
  <c r="P15" i="7"/>
  <c r="M16" i="7"/>
  <c r="P16" i="7"/>
  <c r="M17" i="7"/>
  <c r="P17" i="7"/>
  <c r="M18" i="7"/>
  <c r="P18" i="7"/>
  <c r="M19" i="7"/>
  <c r="P19" i="7"/>
  <c r="M20" i="7"/>
  <c r="P20" i="7"/>
  <c r="M21" i="7"/>
  <c r="P21" i="7"/>
  <c r="M22" i="7"/>
  <c r="P22" i="7"/>
  <c r="M23" i="7"/>
  <c r="P23" i="7"/>
  <c r="M24" i="7"/>
  <c r="P24" i="7"/>
  <c r="M25" i="7"/>
  <c r="P25" i="7"/>
  <c r="M26" i="7"/>
  <c r="P26" i="7"/>
  <c r="M27" i="7"/>
  <c r="P27" i="7"/>
  <c r="M28" i="7"/>
  <c r="P28" i="7"/>
  <c r="M29" i="7"/>
  <c r="P29" i="7"/>
  <c r="M30" i="7"/>
  <c r="P30" i="7"/>
  <c r="M31" i="7"/>
  <c r="P31" i="7"/>
  <c r="M32" i="7"/>
  <c r="P32" i="7"/>
  <c r="M33" i="7"/>
  <c r="P33" i="7"/>
  <c r="M34" i="7"/>
  <c r="P34" i="7"/>
  <c r="M35" i="7"/>
  <c r="P35" i="7"/>
  <c r="M36" i="7"/>
  <c r="P36" i="7"/>
  <c r="M37" i="7"/>
  <c r="P37" i="7"/>
  <c r="M38" i="7"/>
  <c r="P38" i="7"/>
  <c r="M39" i="7"/>
  <c r="P39" i="7"/>
  <c r="M40" i="7"/>
  <c r="P40" i="7"/>
  <c r="M41" i="7"/>
  <c r="P41" i="7"/>
  <c r="M42" i="7"/>
  <c r="P42" i="7"/>
  <c r="M43" i="7"/>
  <c r="P43" i="7"/>
  <c r="M44" i="7"/>
  <c r="P44" i="7"/>
  <c r="M45" i="7"/>
  <c r="P45" i="7"/>
  <c r="M46" i="7"/>
  <c r="P46" i="7"/>
  <c r="M47" i="7"/>
  <c r="P47" i="7"/>
  <c r="M48" i="7"/>
  <c r="P48" i="7"/>
  <c r="M49" i="7"/>
  <c r="P49" i="7"/>
  <c r="M50" i="7"/>
  <c r="P50" i="7"/>
  <c r="M51" i="7"/>
  <c r="P51" i="7"/>
  <c r="M52" i="7"/>
  <c r="P52" i="7"/>
  <c r="M53" i="7"/>
  <c r="P53" i="7"/>
  <c r="M54" i="7"/>
  <c r="P54" i="7"/>
  <c r="M55" i="7"/>
  <c r="P55" i="7"/>
  <c r="M56" i="7"/>
  <c r="P56" i="7"/>
  <c r="M57" i="7"/>
  <c r="P57" i="7"/>
  <c r="M58" i="7"/>
  <c r="P58" i="7"/>
  <c r="M59" i="7"/>
  <c r="P59" i="7"/>
  <c r="M60" i="7"/>
  <c r="P60" i="7"/>
  <c r="M61" i="7"/>
  <c r="P61" i="7"/>
  <c r="M62" i="7"/>
  <c r="P62" i="7"/>
  <c r="M63" i="7"/>
  <c r="P63" i="7"/>
  <c r="M64" i="7"/>
  <c r="P64" i="7"/>
  <c r="M65" i="7"/>
  <c r="P65" i="7"/>
  <c r="M66" i="7"/>
  <c r="P66" i="7"/>
  <c r="M67" i="7"/>
  <c r="P67" i="7"/>
  <c r="M68" i="7"/>
  <c r="P68" i="7"/>
  <c r="M69" i="7"/>
  <c r="P69" i="7"/>
  <c r="M70" i="7"/>
  <c r="P70" i="7"/>
  <c r="M71" i="7"/>
  <c r="P71" i="7"/>
  <c r="M72" i="7"/>
  <c r="P72" i="7"/>
  <c r="M73" i="7"/>
  <c r="P73" i="7"/>
  <c r="M74" i="7"/>
  <c r="P74" i="7"/>
  <c r="M75" i="7"/>
  <c r="P75" i="7"/>
  <c r="M76" i="7"/>
  <c r="P76" i="7"/>
  <c r="M77" i="7"/>
  <c r="P77" i="7"/>
  <c r="M78" i="7"/>
  <c r="P78" i="7"/>
  <c r="M79" i="7"/>
  <c r="P79" i="7"/>
  <c r="M80" i="7"/>
  <c r="P80" i="7"/>
  <c r="M81" i="7"/>
  <c r="P81" i="7"/>
  <c r="M82" i="7"/>
  <c r="P82" i="7"/>
  <c r="M83" i="7"/>
  <c r="P83" i="7"/>
  <c r="M84" i="7"/>
  <c r="P84" i="7"/>
  <c r="M85" i="7"/>
  <c r="P85" i="7"/>
  <c r="M86" i="7"/>
  <c r="P86" i="7"/>
  <c r="M87" i="7"/>
  <c r="P87" i="7"/>
  <c r="M88" i="7"/>
  <c r="P88" i="7"/>
  <c r="M89" i="7"/>
  <c r="P89" i="7"/>
  <c r="M90" i="7"/>
  <c r="P90" i="7"/>
  <c r="M91" i="7"/>
  <c r="P91" i="7"/>
  <c r="M92" i="7"/>
  <c r="P92" i="7"/>
  <c r="M93" i="7"/>
  <c r="P93" i="7"/>
  <c r="M94" i="7"/>
  <c r="P94" i="7"/>
  <c r="M95" i="7"/>
  <c r="P95" i="7"/>
  <c r="M96" i="7"/>
  <c r="P96" i="7"/>
  <c r="M97" i="7"/>
  <c r="P97" i="7"/>
  <c r="M98" i="7"/>
  <c r="P98" i="7"/>
  <c r="M99" i="7"/>
  <c r="P99" i="7"/>
  <c r="M100" i="7"/>
  <c r="P100" i="7"/>
  <c r="M101" i="7"/>
  <c r="P101" i="7"/>
  <c r="M102" i="7"/>
  <c r="P102" i="7"/>
  <c r="M103" i="7"/>
  <c r="P103" i="7"/>
  <c r="M104" i="7"/>
  <c r="P104" i="7"/>
  <c r="M105" i="7"/>
  <c r="P105" i="7"/>
  <c r="M106" i="7"/>
  <c r="P106" i="7"/>
  <c r="M107" i="7"/>
  <c r="P107" i="7"/>
  <c r="M108" i="7"/>
  <c r="P108" i="7"/>
  <c r="M109" i="7"/>
  <c r="P109" i="7"/>
  <c r="M110" i="7"/>
  <c r="P110" i="7"/>
  <c r="M111" i="7"/>
  <c r="P111" i="7"/>
  <c r="M112" i="7"/>
  <c r="P112" i="7"/>
  <c r="M113" i="7"/>
  <c r="P113" i="7"/>
  <c r="M114" i="7"/>
  <c r="P114" i="7"/>
  <c r="M115" i="7"/>
  <c r="P115" i="7"/>
  <c r="M116" i="7"/>
  <c r="P116" i="7"/>
  <c r="M117" i="7"/>
  <c r="P117" i="7"/>
  <c r="M118" i="7"/>
  <c r="P118" i="7"/>
  <c r="M119" i="7"/>
  <c r="P119" i="7"/>
  <c r="M120" i="7"/>
  <c r="P120" i="7"/>
  <c r="M121" i="7"/>
  <c r="P121" i="7"/>
  <c r="M122" i="7"/>
  <c r="P122" i="7"/>
  <c r="M123" i="7"/>
  <c r="P123" i="7"/>
  <c r="M124" i="7"/>
  <c r="P124" i="7"/>
  <c r="M125" i="7"/>
  <c r="P125" i="7"/>
  <c r="M126" i="7"/>
  <c r="P126" i="7"/>
  <c r="M127" i="7"/>
  <c r="P127" i="7"/>
  <c r="M128" i="7"/>
  <c r="P128" i="7"/>
  <c r="M129" i="7"/>
  <c r="P129" i="7"/>
  <c r="M130" i="7"/>
  <c r="P130" i="7"/>
  <c r="M131" i="7"/>
  <c r="P131" i="7"/>
  <c r="M132" i="7"/>
  <c r="P132" i="7"/>
  <c r="M133" i="7"/>
  <c r="P133" i="7"/>
  <c r="M134" i="7"/>
  <c r="P134" i="7"/>
  <c r="M135" i="7"/>
  <c r="P135" i="7"/>
  <c r="M136" i="7"/>
  <c r="P136" i="7"/>
  <c r="M137" i="7"/>
  <c r="P137" i="7"/>
  <c r="M138" i="7"/>
  <c r="P138" i="7"/>
  <c r="M139" i="7"/>
  <c r="P139" i="7"/>
  <c r="M140" i="7"/>
  <c r="P140" i="7"/>
  <c r="M141" i="7"/>
  <c r="P141" i="7"/>
  <c r="M142" i="7"/>
  <c r="P142" i="7"/>
  <c r="M143" i="7"/>
  <c r="P143" i="7"/>
  <c r="M144" i="7"/>
  <c r="P144" i="7"/>
  <c r="M145" i="7"/>
  <c r="P145" i="7"/>
  <c r="M146" i="7"/>
  <c r="P146" i="7"/>
  <c r="M147" i="7"/>
  <c r="P147" i="7"/>
  <c r="M148" i="7"/>
  <c r="P148" i="7"/>
  <c r="M149" i="7"/>
  <c r="P149" i="7"/>
  <c r="M150" i="7"/>
  <c r="P150" i="7"/>
  <c r="M151" i="7"/>
  <c r="P151" i="7"/>
  <c r="M152" i="7"/>
  <c r="P152" i="7"/>
  <c r="M153" i="7"/>
  <c r="P153" i="7"/>
  <c r="M154" i="7"/>
  <c r="P154" i="7"/>
  <c r="M155" i="7"/>
  <c r="P155" i="7"/>
  <c r="M156" i="7"/>
  <c r="P156" i="7"/>
  <c r="M157" i="7"/>
  <c r="P157" i="7"/>
  <c r="M158" i="7"/>
  <c r="P158" i="7"/>
  <c r="M159" i="7"/>
  <c r="P159" i="7"/>
  <c r="M160" i="7"/>
  <c r="P160" i="7"/>
  <c r="M161" i="7"/>
  <c r="P161" i="7"/>
  <c r="M162" i="7"/>
  <c r="P162" i="7"/>
  <c r="M163" i="7"/>
  <c r="P163" i="7"/>
  <c r="M164" i="7"/>
  <c r="P164" i="7"/>
  <c r="M165" i="7"/>
  <c r="P165" i="7"/>
  <c r="M166" i="7"/>
  <c r="P166" i="7"/>
  <c r="M167" i="7"/>
  <c r="P167" i="7"/>
  <c r="M168" i="7"/>
  <c r="P168" i="7"/>
  <c r="M169" i="7"/>
  <c r="P169" i="7"/>
  <c r="M170" i="7"/>
  <c r="P170" i="7"/>
  <c r="M171" i="7"/>
  <c r="P171" i="7"/>
  <c r="M172" i="7"/>
  <c r="P172" i="7"/>
  <c r="M173" i="7"/>
  <c r="P173" i="7"/>
  <c r="M174" i="7"/>
  <c r="P174" i="7"/>
  <c r="M175" i="7"/>
  <c r="P175" i="7"/>
  <c r="M176" i="7"/>
  <c r="P176" i="7"/>
  <c r="M177" i="7"/>
  <c r="P177" i="7"/>
  <c r="M178" i="7"/>
  <c r="P178" i="7"/>
  <c r="M179" i="7"/>
  <c r="P179" i="7"/>
  <c r="M180" i="7"/>
  <c r="P180" i="7"/>
  <c r="M181" i="7"/>
  <c r="P181" i="7"/>
  <c r="M182" i="7"/>
  <c r="P182" i="7"/>
  <c r="M183" i="7"/>
  <c r="P183" i="7"/>
  <c r="M184" i="7"/>
  <c r="P184" i="7"/>
  <c r="M185" i="7"/>
  <c r="P185" i="7"/>
  <c r="M186" i="7"/>
  <c r="P186" i="7"/>
  <c r="M187" i="7"/>
  <c r="P187" i="7"/>
  <c r="M188" i="7"/>
  <c r="P188" i="7"/>
  <c r="M189" i="7"/>
  <c r="P189" i="7"/>
  <c r="M190" i="7"/>
  <c r="P190" i="7"/>
  <c r="M191" i="7"/>
  <c r="P191" i="7"/>
  <c r="M192" i="7"/>
  <c r="P192" i="7"/>
  <c r="M193" i="7"/>
  <c r="P193" i="7"/>
  <c r="M194" i="7"/>
  <c r="P194" i="7"/>
  <c r="M195" i="7"/>
  <c r="P195" i="7"/>
  <c r="M196" i="7"/>
  <c r="P196" i="7"/>
  <c r="M197" i="7"/>
  <c r="P197" i="7"/>
  <c r="M198" i="7"/>
  <c r="P198" i="7"/>
  <c r="M199" i="7"/>
  <c r="P199" i="7"/>
  <c r="M200" i="7"/>
  <c r="P200" i="7"/>
  <c r="M201" i="7"/>
  <c r="P201" i="7"/>
  <c r="M202" i="7"/>
  <c r="P202" i="7"/>
  <c r="M203" i="7"/>
  <c r="P203" i="7"/>
  <c r="M204"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B9" i="1" l="1"/>
  <c r="B20" i="1"/>
  <c r="B12" i="1"/>
  <c r="B13" i="1" s="1"/>
  <c r="B35" i="1" l="1"/>
  <c r="B26" i="1"/>
  <c r="B16" i="1"/>
  <c r="B18" i="1" s="1"/>
  <c r="P240" i="7"/>
  <c r="B34" i="1" l="1"/>
</calcChain>
</file>

<file path=xl/sharedStrings.xml><?xml version="1.0" encoding="utf-8"?>
<sst xmlns="http://schemas.openxmlformats.org/spreadsheetml/2006/main" count="1447" uniqueCount="275">
  <si>
    <t>Council</t>
  </si>
  <si>
    <t>Service Unit</t>
  </si>
  <si>
    <t>Troop</t>
  </si>
  <si>
    <t>Total Units Sold</t>
  </si>
  <si>
    <t>Total $ Sold</t>
  </si>
  <si>
    <t>Girl Scouts of Montana and Wyoming</t>
  </si>
  <si>
    <t>No</t>
  </si>
  <si>
    <t>Yes</t>
  </si>
  <si>
    <t>Anaconda</t>
  </si>
  <si>
    <t>Baker</t>
  </si>
  <si>
    <t>Belgrade</t>
  </si>
  <si>
    <t>Big Sky</t>
  </si>
  <si>
    <t>Big Timber</t>
  </si>
  <si>
    <t>Bonner</t>
  </si>
  <si>
    <t>Boulder</t>
  </si>
  <si>
    <t>Bozeman</t>
  </si>
  <si>
    <t>Bridger</t>
  </si>
  <si>
    <t>Butte</t>
  </si>
  <si>
    <t>Cascade</t>
  </si>
  <si>
    <t>Casper</t>
  </si>
  <si>
    <t>Centerville</t>
  </si>
  <si>
    <t>Cheyenne</t>
  </si>
  <si>
    <t>Circle</t>
  </si>
  <si>
    <t>Cody</t>
  </si>
  <si>
    <t>Colstrip</t>
  </si>
  <si>
    <t>Columbia Falls</t>
  </si>
  <si>
    <t>Culbertson</t>
  </si>
  <si>
    <t>Cut Bank</t>
  </si>
  <si>
    <t>Dillon</t>
  </si>
  <si>
    <t>Douglas</t>
  </si>
  <si>
    <t>Dubois</t>
  </si>
  <si>
    <t>Ennis</t>
  </si>
  <si>
    <t>Ethete</t>
  </si>
  <si>
    <t>Eureka</t>
  </si>
  <si>
    <t>Evanston</t>
  </si>
  <si>
    <t>Fairfield</t>
  </si>
  <si>
    <t>Forsyth</t>
  </si>
  <si>
    <t>Fort Benton</t>
  </si>
  <si>
    <t>Frenchtown</t>
  </si>
  <si>
    <t>Gillette</t>
  </si>
  <si>
    <t>Glasgow</t>
  </si>
  <si>
    <t>Great Falls</t>
  </si>
  <si>
    <t>Green River</t>
  </si>
  <si>
    <t>Greybull</t>
  </si>
  <si>
    <t>Guernsey</t>
  </si>
  <si>
    <t>Hamilton</t>
  </si>
  <si>
    <t>Hanna</t>
  </si>
  <si>
    <t>Havre</t>
  </si>
  <si>
    <t>Helena</t>
  </si>
  <si>
    <t>Huntley</t>
  </si>
  <si>
    <t>Jackson</t>
  </si>
  <si>
    <t>Kalispell</t>
  </si>
  <si>
    <t>Kemmerer</t>
  </si>
  <si>
    <t>Lander</t>
  </si>
  <si>
    <t>Laramie</t>
  </si>
  <si>
    <t>Laurel</t>
  </si>
  <si>
    <t>Libby</t>
  </si>
  <si>
    <t>Livingston</t>
  </si>
  <si>
    <t>Lolo</t>
  </si>
  <si>
    <t>Lusk</t>
  </si>
  <si>
    <t>Lyman</t>
  </si>
  <si>
    <t>Malta</t>
  </si>
  <si>
    <t>Manhattan</t>
  </si>
  <si>
    <t>Missoula</t>
  </si>
  <si>
    <t>Moorcroft</t>
  </si>
  <si>
    <t>Nashua</t>
  </si>
  <si>
    <t>Newcastle</t>
  </si>
  <si>
    <t>Pavillion</t>
  </si>
  <si>
    <t>Pendroy</t>
  </si>
  <si>
    <t>Plentywood</t>
  </si>
  <si>
    <t>Polson</t>
  </si>
  <si>
    <t>Rawlins</t>
  </si>
  <si>
    <t>Red Lodge</t>
  </si>
  <si>
    <t>Riverton</t>
  </si>
  <si>
    <t>Rock Springs</t>
  </si>
  <si>
    <t>Saratoga</t>
  </si>
  <si>
    <t>Shepherd</t>
  </si>
  <si>
    <t>Sheridan</t>
  </si>
  <si>
    <t>Sidney</t>
  </si>
  <si>
    <t>Stevensville</t>
  </si>
  <si>
    <t>Thermopolis</t>
  </si>
  <si>
    <t>Three Forks</t>
  </si>
  <si>
    <t>Townsend</t>
  </si>
  <si>
    <t>Wheatland</t>
  </si>
  <si>
    <t>Whitefish</t>
  </si>
  <si>
    <t>White Sulphur Springs</t>
  </si>
  <si>
    <t>Worland</t>
  </si>
  <si>
    <t>Wright</t>
  </si>
  <si>
    <t>Whitehall</t>
  </si>
  <si>
    <t>West Yellowstone</t>
  </si>
  <si>
    <t>Thompson Falls</t>
  </si>
  <si>
    <t>Sundance</t>
  </si>
  <si>
    <t>Seeley Lake</t>
  </si>
  <si>
    <t>Lakeside</t>
  </si>
  <si>
    <t>Hardin</t>
  </si>
  <si>
    <t>Glenrock</t>
  </si>
  <si>
    <t>Frannie</t>
  </si>
  <si>
    <t>Balance Due To Council</t>
  </si>
  <si>
    <t>Amount Paid Council</t>
  </si>
  <si>
    <t>Amount Due</t>
  </si>
  <si>
    <t>Troop Bonus Proceeds</t>
  </si>
  <si>
    <t>$ Collected</t>
  </si>
  <si>
    <t>$ Paid Online</t>
  </si>
  <si>
    <t>Avg $ per Girl Selling</t>
  </si>
  <si>
    <t>Avg Unit per Girl Selling</t>
  </si>
  <si>
    <t>Reward Opt Out</t>
  </si>
  <si>
    <t>Calculated Proceeds</t>
  </si>
  <si>
    <t xml:space="preserve">Troop # </t>
  </si>
  <si>
    <t>Fall Proceeds</t>
  </si>
  <si>
    <t>Income: Fall Magazine &amp; Nut Program:</t>
  </si>
  <si>
    <t>Expense: Cost of Fall Magazine &amp; Nut Program:</t>
  </si>
  <si>
    <t>Income: Cookie Program:</t>
  </si>
  <si>
    <t>Expense: Cost of Cookie Program**:</t>
  </si>
  <si>
    <t>Cost of Fall</t>
  </si>
  <si>
    <t>Expense: Cost of Leftover Product</t>
  </si>
  <si>
    <t>Price</t>
  </si>
  <si>
    <t>Speciality</t>
  </si>
  <si>
    <t>Total customer value of the leftover cookies:</t>
  </si>
  <si>
    <t>Non-Speciality</t>
  </si>
  <si>
    <t>Leftover Inventory Calculator--</t>
  </si>
  <si>
    <t>Choose Troop number from drop down here ---&gt;</t>
  </si>
  <si>
    <t>Enter total customer value of the leftover Fall product here ---&gt;</t>
  </si>
  <si>
    <t>Enter total boxes leftover here ---&gt;</t>
  </si>
  <si>
    <t>Enter only in the green highlighted boxes. Please DO NOT edit or type in any of the other boxes or you may override an important formula.</t>
  </si>
  <si>
    <t>this is a combination of the troops listed on the Fall and Cookie tabs (some participate in only one program)</t>
  </si>
  <si>
    <t>Then copy all the troops on the cookie and fall tabs and paste them into the Troops tab - all in one row</t>
  </si>
  <si>
    <t>Highlight the row, click the Data tab, then choose "Remove Duplicates"</t>
  </si>
  <si>
    <t>Link this list to the Troop Number on the Tool - row 4</t>
  </si>
  <si>
    <t>in M2, go to Reports - Special Reports tab - run Troop Summary:</t>
  </si>
  <si>
    <t>Delete 6000 and GSMW troops, delete total; delete contact info if any</t>
  </si>
  <si>
    <t>Link up this new calculated column to Fall Proceeds on the Tool - row 20</t>
  </si>
  <si>
    <t>Also link up Total $ Sold and Cost of Fall columns to the Tool - rows 8 and 9</t>
  </si>
  <si>
    <t>Update any dates/years on the Tool. Update any wording as needed. Voila! Done!</t>
  </si>
  <si>
    <t>Byron</t>
  </si>
  <si>
    <t>Wamsutter</t>
  </si>
  <si>
    <t>Sheridan Big Horn</t>
  </si>
  <si>
    <t>Fort Washakie</t>
  </si>
  <si>
    <t>Pine Bluffs</t>
  </si>
  <si>
    <t>Billings</t>
  </si>
  <si>
    <t>Roundup</t>
  </si>
  <si>
    <t>Broadus</t>
  </si>
  <si>
    <t>Harlowton</t>
  </si>
  <si>
    <t>Dutton</t>
  </si>
  <si>
    <t>Valier</t>
  </si>
  <si>
    <t>Big Fork</t>
  </si>
  <si>
    <t>Shields Valley</t>
  </si>
  <si>
    <t>Deer Lodge</t>
  </si>
  <si>
    <t>Superior</t>
  </si>
  <si>
    <t>CouncilProceed</t>
  </si>
  <si>
    <t>TroopProceed</t>
  </si>
  <si>
    <t>Sales</t>
  </si>
  <si>
    <t>TroopDesc</t>
  </si>
  <si>
    <t>ServiceUnitDesc</t>
  </si>
  <si>
    <t>CollectedAmount</t>
  </si>
  <si>
    <t>Balance</t>
  </si>
  <si>
    <t>Use this list for drop down on Product Finance Report tab - cell B4</t>
  </si>
  <si>
    <t>2024 Reward Items Plan</t>
  </si>
  <si>
    <t>2024 Opt Out Rewards</t>
  </si>
  <si>
    <t>InitialMultiplier</t>
  </si>
  <si>
    <t>AllpkgQty</t>
  </si>
  <si>
    <t>MainPlan</t>
  </si>
  <si>
    <t>Total Bank Deposits</t>
  </si>
  <si>
    <t>Add: Leftover Cookie Cost</t>
  </si>
  <si>
    <t>Total Proceeds:</t>
  </si>
  <si>
    <t>In Smart Cookie on Reports tab run:</t>
  </si>
  <si>
    <t>Troop View 3</t>
  </si>
  <si>
    <t>Troop Balance Summary</t>
  </si>
  <si>
    <t>Combine both into the cookie tab</t>
  </si>
  <si>
    <t>Run 2 reports below, delete all troops 6000 and higher</t>
  </si>
  <si>
    <t>delete all columns except ones in yellow below</t>
  </si>
  <si>
    <t>211</t>
  </si>
  <si>
    <t>304</t>
  </si>
  <si>
    <t>225</t>
  </si>
  <si>
    <t>162</t>
  </si>
  <si>
    <t>213</t>
  </si>
  <si>
    <t>043</t>
  </si>
  <si>
    <t>027</t>
  </si>
  <si>
    <t>294</t>
  </si>
  <si>
    <t>096</t>
  </si>
  <si>
    <t>325</t>
  </si>
  <si>
    <t>179</t>
  </si>
  <si>
    <t>151</t>
  </si>
  <si>
    <t>055</t>
  </si>
  <si>
    <t>145</t>
  </si>
  <si>
    <t>073</t>
  </si>
  <si>
    <t>011</t>
  </si>
  <si>
    <t>114</t>
  </si>
  <si>
    <t>324</t>
  </si>
  <si>
    <t>078</t>
  </si>
  <si>
    <t>282</t>
  </si>
  <si>
    <t>187</t>
  </si>
  <si>
    <t>197</t>
  </si>
  <si>
    <t>250</t>
  </si>
  <si>
    <t>128</t>
  </si>
  <si>
    <t>087</t>
  </si>
  <si>
    <t>035</t>
  </si>
  <si>
    <t>159</t>
  </si>
  <si>
    <t>040</t>
  </si>
  <si>
    <t>306</t>
  </si>
  <si>
    <t>323</t>
  </si>
  <si>
    <t>313</t>
  </si>
  <si>
    <t>116</t>
  </si>
  <si>
    <t>123</t>
  </si>
  <si>
    <t>059</t>
  </si>
  <si>
    <t>320</t>
  </si>
  <si>
    <t>284</t>
  </si>
  <si>
    <t>201</t>
  </si>
  <si>
    <t>036</t>
  </si>
  <si>
    <t>288</t>
  </si>
  <si>
    <t>077</t>
  </si>
  <si>
    <t>194</t>
  </si>
  <si>
    <t>170</t>
  </si>
  <si>
    <t>046</t>
  </si>
  <si>
    <t>069</t>
  </si>
  <si>
    <t>021</t>
  </si>
  <si>
    <t>263</t>
  </si>
  <si>
    <t>034</t>
  </si>
  <si>
    <t>122</t>
  </si>
  <si>
    <t>229</t>
  </si>
  <si>
    <t>085</t>
  </si>
  <si>
    <t>200000</t>
  </si>
  <si>
    <t>146</t>
  </si>
  <si>
    <t>296</t>
  </si>
  <si>
    <t>137</t>
  </si>
  <si>
    <t>115</t>
  </si>
  <si>
    <t>065</t>
  </si>
  <si>
    <t>193</t>
  </si>
  <si>
    <t>191</t>
  </si>
  <si>
    <t>302</t>
  </si>
  <si>
    <t>182</t>
  </si>
  <si>
    <t>261</t>
  </si>
  <si>
    <t>269</t>
  </si>
  <si>
    <t>091</t>
  </si>
  <si>
    <t>154</t>
  </si>
  <si>
    <t>150</t>
  </si>
  <si>
    <t>174</t>
  </si>
  <si>
    <t>266</t>
  </si>
  <si>
    <t>060</t>
  </si>
  <si>
    <t>074</t>
  </si>
  <si>
    <t>286</t>
  </si>
  <si>
    <t>322</t>
  </si>
  <si>
    <t>230</t>
  </si>
  <si>
    <t>148</t>
  </si>
  <si>
    <t>141</t>
  </si>
  <si>
    <t>102</t>
  </si>
  <si>
    <t>337</t>
  </si>
  <si>
    <t>207</t>
  </si>
  <si>
    <t>210</t>
  </si>
  <si>
    <t>279</t>
  </si>
  <si>
    <t>056</t>
  </si>
  <si>
    <t>227</t>
  </si>
  <si>
    <t xml:space="preserve">create a new column to insert a formula after Amout Due and call it "Cost of Fall." Sum the $ Paid Online and the Amount Due </t>
  </si>
  <si>
    <t xml:space="preserve">create another new column at the end with a formula and call it "Calculated Proceeds" Divide "Total Bonus Proceeds" from "Total $ Sold" i.e. troop proceeds; should be 15% - 17%(formulate as a %) </t>
  </si>
  <si>
    <t>Highlight columns C (Troop) to P (Calculated Proceeds). In the box left of the formula bar (see image to the right) type in "FALL" and hit enter. This names those columns and creates a table for the vlookup.</t>
  </si>
  <si>
    <t>Highlight troop numbers in column C. Click the little box that pops up next to the top troop number and choose Convert to Number. This field needs to be in a Number format in order to make the vlookup formula work.</t>
  </si>
  <si>
    <t>To Link go to the Data tab, then Data Validation. Under Source, click the box and higlight the list of Troops on the Troop tab</t>
  </si>
  <si>
    <t>Product Finance Tool tab</t>
  </si>
  <si>
    <t>Note: Hidden rows on the Tool have calculations for the Leftover Product calculation. Don't change/unhide/delete these rows.</t>
  </si>
  <si>
    <t>Hide all tabs except the Product Finance Tool tab.</t>
  </si>
  <si>
    <t>Less: Non-Cookie Items</t>
  </si>
  <si>
    <t>Cookie Proceeds (per box)</t>
  </si>
  <si>
    <t>Sweeps</t>
  </si>
  <si>
    <t>Sum all fall/cookie deposits from bank statements</t>
  </si>
  <si>
    <t>Enter as negative amount. If you had any non-product amounts in your deposits (donations for example)</t>
  </si>
  <si>
    <t>Less: Council Sweeps - Cookies</t>
  </si>
  <si>
    <t>Less: Council Sweep - Fall</t>
  </si>
  <si>
    <t>Should agree to bank statements (generally December)</t>
  </si>
  <si>
    <t>Should agree to bank statements (generally April/May)</t>
  </si>
  <si>
    <t>Select your Troop number from the drop-down list in the GREEN box below to have the fields populate for your 2023-2024 Annual Financial Report. If you have leftover product, please type in your total value of unsold Fall product and/or number of extra boxes for Cookies to get your Cost of Leftover Product. There is also a tool below to reconcile to the bank statements so you can see how these numbers agree.</t>
  </si>
  <si>
    <t>Annual Financial Report Fields (Includes Online Sales)--</t>
  </si>
  <si>
    <t>Reconcile to Bank Statements (Excludes Online Sales)--</t>
  </si>
  <si>
    <t>This is your Fall troop proceeds, or the net amount in your troop bank account (adjusted for leftover product). Use the reconciliation section below to reconcile your bank statements to this number.</t>
  </si>
  <si>
    <t>This is your Cookie troop proceeds, or the net amount in your troop bank account (adjusted for leftover cookies). Use the reconciliation section below to reconcile your bank statements to this number.</t>
  </si>
  <si>
    <t>This should be total fall and cookie proceeds; should agree to cell below</t>
  </si>
  <si>
    <t>Per Leftover Inventory Calculator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</si>
</sst>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0"/>
    <numFmt numFmtId="166" formatCode="_(* #,##0_);_(* \(#,##0\);_(* &quot;-&quot;??_);_(@_)"/>
  </numFmts>
  <fonts count="33" x14ac:knownFonts="1">
    <font>
      <sz val="10"/>
      <color rgb="FF000000"/>
      <name val="Arial"/>
    </font>
    <font>
      <sz val="11"/>
      <color theme="1"/>
      <name val="Calibri"/>
      <family val="2"/>
      <scheme val="minor"/>
    </font>
    <font>
      <sz val="10"/>
      <color rgb="FF000000"/>
      <name val="Arial"/>
      <family val="2"/>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0"/>
      <color rgb="FF000000"/>
      <name val="Arial"/>
      <family val="2"/>
    </font>
    <font>
      <sz val="11"/>
      <color rgb="FFFF0000"/>
      <name val="Calibri"/>
      <family val="2"/>
      <scheme val="minor"/>
    </font>
    <font>
      <b/>
      <sz val="11"/>
      <color theme="1"/>
      <name val="Calibri"/>
      <family val="2"/>
      <scheme val="minor"/>
    </font>
    <font>
      <sz val="10"/>
      <color theme="1"/>
      <name val="Arial"/>
      <family val="2"/>
    </font>
    <font>
      <sz val="12"/>
      <color theme="1"/>
      <name val="Arial"/>
      <family val="2"/>
    </font>
    <font>
      <sz val="12"/>
      <color theme="1"/>
      <name val="Calibri"/>
      <family val="2"/>
      <scheme val="minor"/>
    </font>
    <font>
      <b/>
      <sz val="11"/>
      <color rgb="FF005640"/>
      <name val="Calibri"/>
      <family val="2"/>
      <scheme val="minor"/>
    </font>
    <font>
      <b/>
      <sz val="10"/>
      <color rgb="FFC00000"/>
      <name val="Calibri"/>
      <family val="2"/>
      <scheme val="minor"/>
    </font>
    <font>
      <sz val="10"/>
      <color rgb="FFC00000"/>
      <name val="Calibri"/>
      <family val="2"/>
      <scheme val="minor"/>
    </font>
    <font>
      <b/>
      <sz val="11"/>
      <name val="Calibri"/>
      <family val="2"/>
    </font>
    <font>
      <b/>
      <sz val="11"/>
      <color rgb="FFFF0000"/>
      <name val="Calibri"/>
      <family val="2"/>
    </font>
    <font>
      <sz val="10"/>
      <color rgb="FFFF0000"/>
      <name val="Arial"/>
      <family val="2"/>
    </font>
    <font>
      <b/>
      <sz val="14"/>
      <color theme="1"/>
      <name val="Calibri"/>
      <family val="2"/>
      <scheme val="minor"/>
    </font>
    <font>
      <sz val="14"/>
      <color rgb="FF000000"/>
      <name val="Calibri"/>
      <family val="2"/>
      <scheme val="minor"/>
    </font>
    <font>
      <sz val="14"/>
      <color theme="1"/>
      <name val="Calibri"/>
      <family val="2"/>
      <scheme val="minor"/>
    </font>
    <font>
      <i/>
      <sz val="9"/>
      <color rgb="FFC00000"/>
      <name val="Calibri"/>
      <family val="2"/>
      <scheme val="minor"/>
    </font>
    <font>
      <sz val="10"/>
      <color rgb="FFFF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b/>
      <sz val="10"/>
      <color rgb="FF000000"/>
      <name val="Arial"/>
      <family val="2"/>
    </font>
    <font>
      <i/>
      <sz val="10"/>
      <color rgb="FFC00000"/>
      <name val="Calibri"/>
      <family val="2"/>
      <scheme val="minor"/>
    </font>
    <font>
      <b/>
      <sz val="10"/>
      <name val="Calibri"/>
      <family val="2"/>
      <scheme val="minor"/>
    </font>
    <font>
      <sz val="10"/>
      <name val="Calibri"/>
      <family val="2"/>
      <scheme val="minor"/>
    </font>
    <font>
      <b/>
      <sz val="10"/>
      <color rgb="FF0070C0"/>
      <name val="Calibri"/>
      <family val="2"/>
      <scheme val="minor"/>
    </font>
    <font>
      <sz val="10"/>
      <color rgb="FF0070C0"/>
      <name val="Calibri"/>
      <family val="2"/>
      <scheme val="minor"/>
    </font>
  </fonts>
  <fills count="10">
    <fill>
      <patternFill patternType="none"/>
    </fill>
    <fill>
      <patternFill patternType="gray125"/>
    </fill>
    <fill>
      <patternFill patternType="solid">
        <fgColor rgb="FF00B451"/>
        <bgColor rgb="FFFFFF00"/>
      </patternFill>
    </fill>
    <fill>
      <patternFill patternType="solid">
        <fgColor rgb="FF00B45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rgb="FFFFFF00"/>
      </patternFill>
    </fill>
  </fills>
  <borders count="7">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6">
    <xf numFmtId="0" fontId="0" fillId="0" borderId="0"/>
    <xf numFmtId="43" fontId="2"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1" fillId="0" borderId="2"/>
    <xf numFmtId="0" fontId="10" fillId="0" borderId="2"/>
  </cellStyleXfs>
  <cellXfs count="98">
    <xf numFmtId="0" fontId="0" fillId="0" borderId="0" xfId="0" applyFont="1" applyAlignment="1"/>
    <xf numFmtId="0" fontId="5" fillId="0" borderId="0" xfId="0" applyFont="1" applyAlignment="1" applyProtection="1"/>
    <xf numFmtId="0" fontId="1" fillId="0" borderId="2" xfId="5" applyFont="1"/>
    <xf numFmtId="165" fontId="1" fillId="0" borderId="2" xfId="5" applyNumberFormat="1" applyFont="1"/>
    <xf numFmtId="4" fontId="1" fillId="0" borderId="2" xfId="5" applyNumberFormat="1" applyFont="1"/>
    <xf numFmtId="0" fontId="9" fillId="0" borderId="2" xfId="5" applyFont="1"/>
    <xf numFmtId="0" fontId="3" fillId="0" borderId="2" xfId="0" applyFont="1" applyBorder="1" applyAlignment="1" applyProtection="1"/>
    <xf numFmtId="43" fontId="1" fillId="0" borderId="2" xfId="5" applyNumberFormat="1" applyFont="1"/>
    <xf numFmtId="0" fontId="5" fillId="0" borderId="3" xfId="0" applyFont="1" applyBorder="1" applyAlignment="1" applyProtection="1"/>
    <xf numFmtId="0" fontId="5" fillId="0" borderId="4" xfId="0" applyFont="1" applyBorder="1" applyAlignment="1" applyProtection="1"/>
    <xf numFmtId="9" fontId="5" fillId="0" borderId="4" xfId="3" applyFont="1" applyBorder="1" applyAlignment="1" applyProtection="1"/>
    <xf numFmtId="44" fontId="5" fillId="0" borderId="4" xfId="2" applyFont="1" applyBorder="1" applyAlignment="1" applyProtection="1"/>
    <xf numFmtId="0" fontId="5" fillId="0" borderId="2" xfId="0" applyFont="1" applyBorder="1" applyAlignment="1" applyProtection="1"/>
    <xf numFmtId="0" fontId="6" fillId="0" borderId="4" xfId="0" applyFont="1" applyBorder="1" applyAlignment="1" applyProtection="1"/>
    <xf numFmtId="0" fontId="6" fillId="0" borderId="2" xfId="0" applyFont="1" applyBorder="1" applyAlignment="1" applyProtection="1"/>
    <xf numFmtId="0" fontId="3" fillId="0" borderId="0" xfId="0" applyFont="1" applyAlignment="1"/>
    <xf numFmtId="0" fontId="4" fillId="0" borderId="0" xfId="0" applyFont="1" applyAlignment="1"/>
    <xf numFmtId="0" fontId="3" fillId="0" borderId="0" xfId="0" applyFont="1" applyAlignment="1" applyProtection="1">
      <protection locked="0"/>
    </xf>
    <xf numFmtId="0" fontId="6" fillId="0" borderId="2" xfId="0" applyFont="1" applyBorder="1" applyAlignment="1" applyProtection="1">
      <protection locked="0"/>
    </xf>
    <xf numFmtId="0" fontId="6" fillId="2" borderId="2" xfId="0" applyFont="1" applyFill="1" applyBorder="1" applyAlignment="1" applyProtection="1">
      <protection locked="0"/>
    </xf>
    <xf numFmtId="0" fontId="5" fillId="0" borderId="0" xfId="0" applyFont="1" applyAlignment="1" applyProtection="1">
      <protection locked="0"/>
    </xf>
    <xf numFmtId="164" fontId="3" fillId="0" borderId="2" xfId="0" applyNumberFormat="1" applyFont="1" applyBorder="1" applyAlignment="1" applyProtection="1">
      <protection locked="0"/>
    </xf>
    <xf numFmtId="44" fontId="6" fillId="3" borderId="4" xfId="2" applyFont="1" applyFill="1" applyBorder="1" applyAlignment="1" applyProtection="1">
      <protection locked="0"/>
    </xf>
    <xf numFmtId="0" fontId="5" fillId="0" borderId="2" xfId="0" applyFont="1" applyBorder="1" applyAlignment="1" applyProtection="1">
      <protection locked="0"/>
    </xf>
    <xf numFmtId="9" fontId="5" fillId="0" borderId="2" xfId="3" applyFont="1" applyBorder="1" applyAlignment="1" applyProtection="1">
      <protection locked="0"/>
    </xf>
    <xf numFmtId="1" fontId="6" fillId="0" borderId="4" xfId="2" applyNumberFormat="1"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12" fillId="0" borderId="2" xfId="4" applyFont="1" applyProtection="1">
      <protection locked="0"/>
    </xf>
    <xf numFmtId="0" fontId="12" fillId="0" borderId="2" xfId="4" applyFont="1" applyProtection="1"/>
    <xf numFmtId="166" fontId="6" fillId="3" borderId="5" xfId="1" applyNumberFormat="1" applyFont="1" applyFill="1" applyBorder="1" applyAlignment="1" applyProtection="1">
      <protection locked="0"/>
    </xf>
    <xf numFmtId="0" fontId="0" fillId="0" borderId="0" xfId="0" applyNumberFormat="1" applyFont="1"/>
    <xf numFmtId="43" fontId="0" fillId="0" borderId="0" xfId="1" applyFont="1"/>
    <xf numFmtId="43" fontId="16" fillId="0" borderId="0" xfId="1" applyFont="1"/>
    <xf numFmtId="0" fontId="16" fillId="0" borderId="2" xfId="0" applyNumberFormat="1" applyFont="1" applyBorder="1"/>
    <xf numFmtId="43" fontId="17" fillId="0" borderId="2" xfId="1" applyFont="1" applyBorder="1"/>
    <xf numFmtId="43" fontId="16" fillId="0" borderId="2" xfId="1" applyFont="1" applyBorder="1"/>
    <xf numFmtId="0" fontId="12" fillId="0" borderId="2" xfId="4" applyFont="1" applyBorder="1" applyProtection="1"/>
    <xf numFmtId="43" fontId="18" fillId="0" borderId="0" xfId="1" applyFont="1"/>
    <xf numFmtId="1" fontId="16" fillId="0" borderId="2" xfId="0" applyNumberFormat="1" applyFont="1" applyBorder="1"/>
    <xf numFmtId="1" fontId="0" fillId="0" borderId="0" xfId="0" applyNumberFormat="1" applyFont="1"/>
    <xf numFmtId="44" fontId="5" fillId="0" borderId="3" xfId="2" applyFont="1" applyBorder="1" applyAlignment="1" applyProtection="1"/>
    <xf numFmtId="0" fontId="16" fillId="0" borderId="0" xfId="0" applyNumberFormat="1" applyFont="1" applyAlignment="1">
      <alignment horizontal="center"/>
    </xf>
    <xf numFmtId="0" fontId="19" fillId="0" borderId="2" xfId="4" applyFont="1" applyBorder="1" applyAlignment="1">
      <alignment horizontal="right"/>
    </xf>
    <xf numFmtId="1" fontId="20" fillId="0" borderId="0" xfId="0" applyNumberFormat="1" applyFont="1" applyAlignment="1">
      <alignment horizontal="right"/>
    </xf>
    <xf numFmtId="0" fontId="21" fillId="0" borderId="2" xfId="4" applyFont="1" applyAlignment="1">
      <alignment horizontal="right"/>
    </xf>
    <xf numFmtId="44" fontId="5" fillId="0" borderId="6" xfId="2" applyFont="1" applyBorder="1" applyAlignment="1" applyProtection="1"/>
    <xf numFmtId="44" fontId="5" fillId="5" borderId="4" xfId="2" applyFont="1" applyFill="1" applyBorder="1" applyAlignment="1" applyProtection="1"/>
    <xf numFmtId="0" fontId="22" fillId="0" borderId="2" xfId="0" applyFont="1" applyBorder="1" applyAlignment="1" applyProtection="1">
      <alignment horizontal="left"/>
    </xf>
    <xf numFmtId="0" fontId="4" fillId="0" borderId="0" xfId="0" applyFont="1" applyAlignment="1" applyProtection="1">
      <protection locked="0"/>
    </xf>
    <xf numFmtId="43" fontId="3" fillId="0" borderId="0" xfId="0" applyNumberFormat="1" applyFont="1" applyAlignment="1" applyProtection="1">
      <protection locked="0"/>
    </xf>
    <xf numFmtId="43" fontId="16" fillId="4" borderId="2" xfId="1" applyFont="1" applyFill="1" applyBorder="1"/>
    <xf numFmtId="43" fontId="16" fillId="4" borderId="0" xfId="1" applyFont="1" applyFill="1"/>
    <xf numFmtId="0" fontId="16" fillId="4" borderId="0" xfId="0" applyNumberFormat="1" applyFont="1" applyFill="1" applyAlignment="1">
      <alignment horizontal="center"/>
    </xf>
    <xf numFmtId="0" fontId="5" fillId="4" borderId="0" xfId="0" applyFont="1" applyFill="1" applyAlignment="1"/>
    <xf numFmtId="0" fontId="23" fillId="0" borderId="0" xfId="0" applyFont="1"/>
    <xf numFmtId="0" fontId="24" fillId="0" borderId="0" xfId="0" applyFont="1"/>
    <xf numFmtId="9" fontId="23" fillId="0" borderId="0" xfId="3" applyFont="1"/>
    <xf numFmtId="165" fontId="24" fillId="0" borderId="0" xfId="0" applyNumberFormat="1" applyFont="1"/>
    <xf numFmtId="165" fontId="23" fillId="0" borderId="0" xfId="0" applyNumberFormat="1" applyFont="1"/>
    <xf numFmtId="4" fontId="24" fillId="0" borderId="0" xfId="0" applyNumberFormat="1" applyFont="1"/>
    <xf numFmtId="0" fontId="25" fillId="0" borderId="0" xfId="0" applyFont="1"/>
    <xf numFmtId="0" fontId="26" fillId="0" borderId="0" xfId="0" applyFont="1"/>
    <xf numFmtId="0" fontId="21" fillId="0" borderId="0" xfId="4" applyFont="1" applyBorder="1" applyAlignment="1">
      <alignment horizontal="right"/>
    </xf>
    <xf numFmtId="0" fontId="8" fillId="0" borderId="0" xfId="0" applyFont="1" applyAlignment="1"/>
    <xf numFmtId="1" fontId="26" fillId="0" borderId="0" xfId="0" applyNumberFormat="1" applyFont="1"/>
    <xf numFmtId="1" fontId="24" fillId="0" borderId="0" xfId="0" applyNumberFormat="1" applyFont="1"/>
    <xf numFmtId="0" fontId="0" fillId="0" borderId="0" xfId="0" applyNumberFormat="1" applyFont="1" applyAlignment="1">
      <alignment horizontal="left"/>
    </xf>
    <xf numFmtId="0" fontId="27" fillId="0" borderId="0" xfId="0" applyFont="1" applyAlignment="1"/>
    <xf numFmtId="0" fontId="3" fillId="0" borderId="4" xfId="0" applyFont="1" applyBorder="1" applyAlignment="1" applyProtection="1">
      <protection locked="0"/>
    </xf>
    <xf numFmtId="43" fontId="3" fillId="6" borderId="4" xfId="1" applyFont="1" applyFill="1" applyBorder="1" applyAlignment="1" applyProtection="1">
      <protection locked="0"/>
    </xf>
    <xf numFmtId="44" fontId="5" fillId="0" borderId="4" xfId="2" applyFont="1" applyFill="1" applyBorder="1" applyAlignment="1" applyProtection="1"/>
    <xf numFmtId="0" fontId="4" fillId="7" borderId="2" xfId="0" applyFont="1" applyFill="1" applyBorder="1" applyAlignment="1" applyProtection="1">
      <protection locked="0"/>
    </xf>
    <xf numFmtId="0" fontId="3" fillId="7" borderId="0" xfId="0" applyFont="1" applyFill="1" applyAlignment="1" applyProtection="1">
      <protection locked="0"/>
    </xf>
    <xf numFmtId="0" fontId="5" fillId="7" borderId="0" xfId="0" applyFont="1" applyFill="1" applyAlignment="1" applyProtection="1">
      <protection locked="0"/>
    </xf>
    <xf numFmtId="0" fontId="4" fillId="7" borderId="0" xfId="0" applyFont="1" applyFill="1" applyAlignment="1" applyProtection="1"/>
    <xf numFmtId="0" fontId="28" fillId="0" borderId="2" xfId="0" applyFont="1" applyBorder="1" applyAlignment="1" applyProtection="1">
      <alignment horizontal="left" wrapText="1"/>
    </xf>
    <xf numFmtId="43" fontId="3" fillId="0" borderId="0" xfId="1" applyFont="1" applyAlignment="1" applyProtection="1">
      <protection locked="0"/>
    </xf>
    <xf numFmtId="0" fontId="3" fillId="0" borderId="0" xfId="0" applyFont="1" applyAlignment="1" applyProtection="1">
      <alignment wrapText="1"/>
      <protection locked="0"/>
    </xf>
    <xf numFmtId="166" fontId="3" fillId="0" borderId="0" xfId="0" applyNumberFormat="1" applyFont="1" applyAlignment="1" applyProtection="1">
      <protection locked="0"/>
    </xf>
    <xf numFmtId="44" fontId="3" fillId="0" borderId="0" xfId="0" applyNumberFormat="1" applyFont="1" applyAlignment="1" applyProtection="1">
      <protection locked="0"/>
    </xf>
    <xf numFmtId="0" fontId="0" fillId="0" borderId="0" xfId="0" applyNumberFormat="1" applyFont="1" applyAlignment="1"/>
    <xf numFmtId="44" fontId="24" fillId="0" borderId="0" xfId="2" applyFont="1"/>
    <xf numFmtId="0" fontId="29" fillId="0" borderId="0" xfId="0" applyFont="1"/>
    <xf numFmtId="165" fontId="30" fillId="0" borderId="0" xfId="0" applyNumberFormat="1" applyFont="1"/>
    <xf numFmtId="0" fontId="30" fillId="0" borderId="0" xfId="0" applyFont="1"/>
    <xf numFmtId="44" fontId="30" fillId="0" borderId="0" xfId="2" applyFont="1"/>
    <xf numFmtId="0" fontId="31" fillId="0" borderId="0" xfId="0" applyFont="1"/>
    <xf numFmtId="165" fontId="32" fillId="0" borderId="0" xfId="0" applyNumberFormat="1" applyFont="1"/>
    <xf numFmtId="44" fontId="32" fillId="0" borderId="0" xfId="0" applyNumberFormat="1" applyFont="1"/>
    <xf numFmtId="0" fontId="32" fillId="0" borderId="0" xfId="0" applyFont="1"/>
    <xf numFmtId="43" fontId="12" fillId="0" borderId="2" xfId="4" applyNumberFormat="1" applyFont="1" applyProtection="1"/>
    <xf numFmtId="43" fontId="3" fillId="0" borderId="4" xfId="1" applyFont="1" applyFill="1" applyBorder="1" applyAlignment="1" applyProtection="1"/>
    <xf numFmtId="43" fontId="3" fillId="0" borderId="4" xfId="1" applyFont="1" applyBorder="1" applyAlignment="1" applyProtection="1"/>
    <xf numFmtId="43" fontId="4" fillId="5" borderId="0" xfId="1" applyFont="1" applyFill="1" applyAlignment="1" applyProtection="1"/>
    <xf numFmtId="44" fontId="5" fillId="0" borderId="5" xfId="2" applyFont="1" applyFill="1" applyBorder="1" applyAlignment="1" applyProtection="1"/>
    <xf numFmtId="0" fontId="14" fillId="9" borderId="0" xfId="0" applyFont="1" applyFill="1" applyAlignment="1" applyProtection="1">
      <alignment horizontal="center"/>
    </xf>
    <xf numFmtId="0" fontId="15" fillId="8" borderId="0" xfId="0" applyFont="1" applyFill="1" applyAlignment="1" applyProtection="1"/>
    <xf numFmtId="0" fontId="13" fillId="9" borderId="1" xfId="0" applyFont="1" applyFill="1" applyBorder="1" applyAlignment="1" applyProtection="1">
      <alignment horizontal="left" vertical="top" wrapText="1"/>
    </xf>
  </cellXfs>
  <cellStyles count="6">
    <cellStyle name="Comma" xfId="1" builtinId="3"/>
    <cellStyle name="Currency" xfId="2" builtinId="4"/>
    <cellStyle name="Normal" xfId="0" builtinId="0"/>
    <cellStyle name="Normal 2" xfId="4"/>
    <cellStyle name="Normal 3" xfId="5"/>
    <cellStyle name="Percent" xfId="3" builtinId="5"/>
  </cellStyles>
  <dxfs count="0"/>
  <tableStyles count="0" defaultTableStyle="TableStyleMedium2" defaultPivotStyle="PivotStyleLight16"/>
  <colors>
    <mruColors>
      <color rgb="FFE8D9F3"/>
      <color rgb="FF00B451"/>
      <color rgb="FFD9D9D9"/>
      <color rgb="FF005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19</xdr:row>
      <xdr:rowOff>28575</xdr:rowOff>
    </xdr:from>
    <xdr:to>
      <xdr:col>21</xdr:col>
      <xdr:colOff>400050</xdr:colOff>
      <xdr:row>25</xdr:row>
      <xdr:rowOff>67767</xdr:rowOff>
    </xdr:to>
    <xdr:pic>
      <xdr:nvPicPr>
        <xdr:cNvPr id="2" name="Picture 1"/>
        <xdr:cNvPicPr>
          <a:picLocks noChangeAspect="1"/>
        </xdr:cNvPicPr>
      </xdr:nvPicPr>
      <xdr:blipFill>
        <a:blip xmlns:r="http://schemas.openxmlformats.org/officeDocument/2006/relationships" r:embed="rId1"/>
        <a:stretch>
          <a:fillRect/>
        </a:stretch>
      </xdr:blipFill>
      <xdr:spPr>
        <a:xfrm>
          <a:off x="6600825" y="3838575"/>
          <a:ext cx="5638800" cy="1182192"/>
        </a:xfrm>
        <a:prstGeom prst="rect">
          <a:avLst/>
        </a:prstGeom>
      </xdr:spPr>
    </xdr:pic>
    <xdr:clientData/>
  </xdr:twoCellAnchor>
  <xdr:twoCellAnchor editAs="oneCell">
    <xdr:from>
      <xdr:col>14</xdr:col>
      <xdr:colOff>99060</xdr:colOff>
      <xdr:row>3</xdr:row>
      <xdr:rowOff>28905</xdr:rowOff>
    </xdr:from>
    <xdr:to>
      <xdr:col>23</xdr:col>
      <xdr:colOff>282534</xdr:colOff>
      <xdr:row>12</xdr:row>
      <xdr:rowOff>15407</xdr:rowOff>
    </xdr:to>
    <xdr:pic>
      <xdr:nvPicPr>
        <xdr:cNvPr id="4" name="Picture 3"/>
        <xdr:cNvPicPr>
          <a:picLocks noChangeAspect="1"/>
        </xdr:cNvPicPr>
      </xdr:nvPicPr>
      <xdr:blipFill>
        <a:blip xmlns:r="http://schemas.openxmlformats.org/officeDocument/2006/relationships" r:embed="rId2"/>
        <a:stretch>
          <a:fillRect/>
        </a:stretch>
      </xdr:blipFill>
      <xdr:spPr>
        <a:xfrm>
          <a:off x="7871460" y="577545"/>
          <a:ext cx="5807034" cy="1632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K36"/>
  <sheetViews>
    <sheetView tabSelected="1" topLeftCell="A13" zoomScale="120" zoomScaleNormal="120" workbookViewId="0">
      <selection activeCell="B36" sqref="B36"/>
    </sheetView>
  </sheetViews>
  <sheetFormatPr defaultColWidth="14.42578125" defaultRowHeight="15.75" customHeight="1" x14ac:dyDescent="0.25"/>
  <cols>
    <col min="1" max="1" width="56.85546875" style="17" customWidth="1"/>
    <col min="2" max="2" width="14.42578125" style="17"/>
    <col min="3" max="3" width="13.5703125" style="17" customWidth="1"/>
    <col min="4" max="4" width="27.5703125" style="17" customWidth="1"/>
    <col min="5" max="5" width="30.5703125" style="17" customWidth="1"/>
    <col min="6" max="16384" width="14.42578125" style="17"/>
  </cols>
  <sheetData>
    <row r="1" spans="1:11" ht="47.45" customHeight="1" x14ac:dyDescent="0.25">
      <c r="A1" s="97" t="s">
        <v>268</v>
      </c>
      <c r="B1" s="97"/>
      <c r="C1" s="97"/>
      <c r="D1" s="97"/>
      <c r="E1" s="97"/>
    </row>
    <row r="2" spans="1:11" ht="15" x14ac:dyDescent="0.25">
      <c r="A2" s="95" t="s">
        <v>123</v>
      </c>
      <c r="B2" s="96"/>
      <c r="C2" s="96"/>
      <c r="D2" s="96"/>
      <c r="E2" s="96"/>
    </row>
    <row r="3" spans="1:11" ht="15" x14ac:dyDescent="0.25"/>
    <row r="4" spans="1:11" ht="15.75" customHeight="1" x14ac:dyDescent="0.25">
      <c r="A4" s="14" t="s">
        <v>120</v>
      </c>
      <c r="B4" s="19">
        <v>5555</v>
      </c>
    </row>
    <row r="5" spans="1:11" ht="15.75" customHeight="1" x14ac:dyDescent="0.25">
      <c r="A5" s="14"/>
      <c r="B5" s="18"/>
      <c r="C5" s="18"/>
      <c r="I5" s="76"/>
    </row>
    <row r="6" spans="1:11" ht="15.75" customHeight="1" x14ac:dyDescent="0.25">
      <c r="A6" s="74" t="s">
        <v>269</v>
      </c>
      <c r="B6" s="72"/>
      <c r="C6" s="72"/>
      <c r="D6" s="72"/>
      <c r="E6" s="72"/>
      <c r="I6" s="76"/>
    </row>
    <row r="7" spans="1:11" ht="15.75" customHeight="1" x14ac:dyDescent="0.25">
      <c r="A7" s="8" t="s">
        <v>109</v>
      </c>
      <c r="B7" s="40">
        <f>VLOOKUP(B4,FALL,5,FALSE)</f>
        <v>3660</v>
      </c>
      <c r="C7" s="20"/>
      <c r="I7" s="76"/>
    </row>
    <row r="8" spans="1:11" ht="15.75" customHeight="1" x14ac:dyDescent="0.25">
      <c r="A8" s="8" t="s">
        <v>110</v>
      </c>
      <c r="B8" s="40">
        <f>VLOOKUP($B$4,FALL,11,FALSE)</f>
        <v>3111</v>
      </c>
      <c r="C8" s="20"/>
      <c r="I8" s="76"/>
    </row>
    <row r="9" spans="1:11" ht="39" x14ac:dyDescent="0.25">
      <c r="A9" s="75" t="s">
        <v>271</v>
      </c>
      <c r="B9" s="46">
        <f>B7-B8</f>
        <v>549</v>
      </c>
      <c r="C9" s="20"/>
      <c r="I9" s="76"/>
      <c r="J9" s="77"/>
      <c r="K9" s="49"/>
    </row>
    <row r="10" spans="1:11" ht="15.75" customHeight="1" x14ac:dyDescent="0.25">
      <c r="A10" s="1"/>
      <c r="B10" s="1"/>
      <c r="C10" s="20"/>
      <c r="I10" s="76"/>
      <c r="K10" s="49"/>
    </row>
    <row r="11" spans="1:11" ht="15.75" customHeight="1" x14ac:dyDescent="0.25">
      <c r="A11" s="8" t="s">
        <v>111</v>
      </c>
      <c r="B11" s="40">
        <f>VLOOKUP(B4,COOKIE,3,FALSE)</f>
        <v>13681</v>
      </c>
      <c r="C11" s="20"/>
      <c r="I11" s="76"/>
    </row>
    <row r="12" spans="1:11" ht="15.75" customHeight="1" x14ac:dyDescent="0.25">
      <c r="A12" s="8" t="s">
        <v>112</v>
      </c>
      <c r="B12" s="45">
        <f>VLOOKUP(B4,COOKIE,5,FALSE)</f>
        <v>11925.35</v>
      </c>
      <c r="C12" s="20"/>
      <c r="I12" s="76"/>
    </row>
    <row r="13" spans="1:11" ht="42" customHeight="1" x14ac:dyDescent="0.25">
      <c r="A13" s="75" t="s">
        <v>272</v>
      </c>
      <c r="B13" s="46">
        <f>B11-B12</f>
        <v>1755.6499999999996</v>
      </c>
      <c r="C13" s="20"/>
      <c r="E13" s="49"/>
      <c r="I13" s="76"/>
      <c r="K13" s="49"/>
    </row>
    <row r="14" spans="1:11" ht="15.75" customHeight="1" x14ac:dyDescent="0.25">
      <c r="A14" s="6"/>
      <c r="B14" s="21"/>
    </row>
    <row r="15" spans="1:11" ht="15.75" customHeight="1" x14ac:dyDescent="0.25">
      <c r="A15" s="74" t="s">
        <v>119</v>
      </c>
      <c r="B15" s="72"/>
      <c r="C15" s="72"/>
      <c r="D15" s="72"/>
      <c r="E15" s="72"/>
    </row>
    <row r="16" spans="1:11" ht="15.75" customHeight="1" x14ac:dyDescent="0.25">
      <c r="A16" s="9" t="s">
        <v>108</v>
      </c>
      <c r="B16" s="10">
        <f>VLOOKUP(B4,FALL,14,FALSE)</f>
        <v>0.15</v>
      </c>
      <c r="C16" s="20"/>
      <c r="D16" s="20"/>
    </row>
    <row r="17" spans="1:5" ht="15.75" customHeight="1" x14ac:dyDescent="0.25">
      <c r="A17" s="13" t="s">
        <v>121</v>
      </c>
      <c r="B17" s="22"/>
      <c r="C17" s="20"/>
      <c r="D17" s="20"/>
    </row>
    <row r="18" spans="1:5" ht="15.75" customHeight="1" x14ac:dyDescent="0.25">
      <c r="A18" s="9" t="s">
        <v>114</v>
      </c>
      <c r="B18" s="11">
        <f>(1-B16)*B17</f>
        <v>0</v>
      </c>
      <c r="C18" s="20"/>
      <c r="D18" s="20"/>
    </row>
    <row r="19" spans="1:5" ht="15.75" customHeight="1" x14ac:dyDescent="0.25">
      <c r="A19" s="12"/>
      <c r="B19" s="24"/>
      <c r="C19" s="20"/>
      <c r="D19" s="20"/>
    </row>
    <row r="20" spans="1:5" ht="15.75" customHeight="1" x14ac:dyDescent="0.25">
      <c r="A20" s="9" t="s">
        <v>260</v>
      </c>
      <c r="B20" s="11">
        <f>VLOOKUP(B4,Cookie!A:J,10,FALSE)</f>
        <v>0.65</v>
      </c>
      <c r="C20" s="23"/>
      <c r="D20" s="20"/>
    </row>
    <row r="21" spans="1:5" ht="15.75" customHeight="1" x14ac:dyDescent="0.25">
      <c r="A21" s="1"/>
      <c r="B21" s="20"/>
      <c r="C21" s="20"/>
      <c r="D21" s="20"/>
      <c r="E21" s="79"/>
    </row>
    <row r="22" spans="1:5" ht="15.75" customHeight="1" x14ac:dyDescent="0.25">
      <c r="A22" s="12"/>
      <c r="B22" s="25" t="s">
        <v>118</v>
      </c>
      <c r="C22" s="26" t="s">
        <v>116</v>
      </c>
      <c r="D22" s="20"/>
    </row>
    <row r="23" spans="1:5" ht="15" customHeight="1" x14ac:dyDescent="0.25">
      <c r="A23" s="13" t="s">
        <v>122</v>
      </c>
      <c r="B23" s="29"/>
      <c r="C23" s="29"/>
      <c r="D23" s="20"/>
      <c r="E23" s="78"/>
    </row>
    <row r="24" spans="1:5" ht="15.75" customHeight="1" x14ac:dyDescent="0.25">
      <c r="A24" s="9" t="s">
        <v>115</v>
      </c>
      <c r="B24" s="11">
        <v>5</v>
      </c>
      <c r="C24" s="11">
        <v>6</v>
      </c>
      <c r="D24" s="20"/>
    </row>
    <row r="25" spans="1:5" ht="15.75" customHeight="1" x14ac:dyDescent="0.25">
      <c r="A25" s="9" t="s">
        <v>117</v>
      </c>
      <c r="B25" s="94">
        <f>(B23*B24)+(C23*C24)</f>
        <v>0</v>
      </c>
      <c r="C25" s="23"/>
      <c r="D25" s="20"/>
    </row>
    <row r="26" spans="1:5" ht="15.75" customHeight="1" x14ac:dyDescent="0.25">
      <c r="A26" s="9" t="s">
        <v>114</v>
      </c>
      <c r="B26" s="70">
        <f>B25-((B23+C23)*B20)</f>
        <v>0</v>
      </c>
      <c r="C26" s="20"/>
      <c r="D26" s="20"/>
      <c r="E26" s="78"/>
    </row>
    <row r="27" spans="1:5" ht="15.75" customHeight="1" x14ac:dyDescent="0.25">
      <c r="A27" s="1"/>
      <c r="B27" s="20"/>
      <c r="C27" s="20"/>
      <c r="D27" s="20"/>
    </row>
    <row r="28" spans="1:5" ht="15.75" customHeight="1" x14ac:dyDescent="0.25">
      <c r="A28" s="71" t="s">
        <v>270</v>
      </c>
      <c r="B28" s="71"/>
      <c r="C28" s="72"/>
      <c r="D28" s="73"/>
      <c r="E28" s="72"/>
    </row>
    <row r="29" spans="1:5" ht="15.75" customHeight="1" x14ac:dyDescent="0.25">
      <c r="A29" s="68" t="s">
        <v>161</v>
      </c>
      <c r="B29" s="69"/>
      <c r="C29" s="47" t="s">
        <v>262</v>
      </c>
      <c r="D29" s="20"/>
    </row>
    <row r="30" spans="1:5" ht="15.75" customHeight="1" x14ac:dyDescent="0.25">
      <c r="A30" s="68" t="s">
        <v>259</v>
      </c>
      <c r="B30" s="69"/>
      <c r="C30" s="47" t="s">
        <v>263</v>
      </c>
    </row>
    <row r="31" spans="1:5" ht="15.75" customHeight="1" x14ac:dyDescent="0.25">
      <c r="A31" s="68" t="s">
        <v>162</v>
      </c>
      <c r="B31" s="91">
        <f>B25+B17</f>
        <v>0</v>
      </c>
      <c r="C31" s="47" t="s">
        <v>274</v>
      </c>
    </row>
    <row r="32" spans="1:5" ht="15.75" customHeight="1" x14ac:dyDescent="0.25">
      <c r="A32" s="68" t="s">
        <v>265</v>
      </c>
      <c r="B32" s="91">
        <f>-VLOOKUP(B4,FALL, 10, FALSE)</f>
        <v>-2041</v>
      </c>
      <c r="C32" s="47" t="s">
        <v>266</v>
      </c>
    </row>
    <row r="33" spans="1:3" ht="15.75" customHeight="1" x14ac:dyDescent="0.25">
      <c r="A33" s="68" t="s">
        <v>264</v>
      </c>
      <c r="B33" s="92">
        <f>-VLOOKUP(B4,SWEEPS,2,FALSE)</f>
        <v>-2905.35</v>
      </c>
      <c r="C33" s="47" t="s">
        <v>267</v>
      </c>
    </row>
    <row r="34" spans="1:3" ht="15.75" customHeight="1" x14ac:dyDescent="0.25">
      <c r="A34" s="48" t="s">
        <v>163</v>
      </c>
      <c r="B34" s="93">
        <f>SUM(B29:B33)</f>
        <v>-4946.3500000000004</v>
      </c>
      <c r="C34" s="47" t="s">
        <v>273</v>
      </c>
    </row>
    <row r="35" spans="1:3" ht="15.75" customHeight="1" x14ac:dyDescent="0.25">
      <c r="B35" s="93">
        <f>B13+B9</f>
        <v>2304.6499999999996</v>
      </c>
    </row>
    <row r="36" spans="1:3" ht="15.75" customHeight="1" x14ac:dyDescent="0.25">
      <c r="B36" s="49"/>
    </row>
  </sheetData>
  <sheetProtection password="BDF2" sheet="1" objects="1" scenarios="1"/>
  <protectedRanges>
    <protectedRange sqref="B4" name="Range1"/>
  </protectedRanges>
  <mergeCells count="2">
    <mergeCell ref="A2:E2"/>
    <mergeCell ref="A1:E1"/>
  </mergeCells>
  <printOptions horizontalCentered="1" gridLines="1"/>
  <pageMargins left="0.7" right="0.7" top="0.75" bottom="0.75" header="0" footer="0"/>
  <pageSetup pageOrder="overThenDown" orientation="portrait" cellComments="atEnd" r:id="rId1"/>
  <extLst>
    <ext xmlns:x14="http://schemas.microsoft.com/office/spreadsheetml/2009/9/main" uri="{CCE6A557-97BC-4b89-ADB6-D9C93CAAB3DF}">
      <x14:dataValidations xmlns:xm="http://schemas.microsoft.com/office/excel/2006/main" count="1">
        <x14:dataValidation type="list" allowBlank="1">
          <x14:formula1>
            <xm:f>Troops!$A$2:$A$324</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15"/>
  <sheetViews>
    <sheetView workbookViewId="0">
      <selection sqref="A1:XFD316"/>
    </sheetView>
  </sheetViews>
  <sheetFormatPr defaultRowHeight="12.75" x14ac:dyDescent="0.2"/>
  <sheetData>
    <row r="1" spans="1:2" s="67" customFormat="1" x14ac:dyDescent="0.2">
      <c r="A1" s="67" t="s">
        <v>2</v>
      </c>
      <c r="B1" s="67" t="s">
        <v>261</v>
      </c>
    </row>
    <row r="2" spans="1:2" hidden="1" x14ac:dyDescent="0.2">
      <c r="A2" s="66">
        <v>1005</v>
      </c>
      <c r="B2" s="30">
        <v>6933.7999999999993</v>
      </c>
    </row>
    <row r="3" spans="1:2" hidden="1" x14ac:dyDescent="0.2">
      <c r="A3" s="66">
        <v>1007</v>
      </c>
      <c r="B3" s="30">
        <v>3052.3999999999996</v>
      </c>
    </row>
    <row r="4" spans="1:2" hidden="1" x14ac:dyDescent="0.2">
      <c r="A4" s="66">
        <v>1009</v>
      </c>
      <c r="B4" s="30">
        <v>12634.800000000001</v>
      </c>
    </row>
    <row r="5" spans="1:2" hidden="1" x14ac:dyDescent="0.2">
      <c r="A5" s="66">
        <v>1012</v>
      </c>
      <c r="B5" s="30">
        <v>3837</v>
      </c>
    </row>
    <row r="6" spans="1:2" hidden="1" x14ac:dyDescent="0.2">
      <c r="A6" s="66">
        <v>1016</v>
      </c>
      <c r="B6" s="30">
        <v>2588</v>
      </c>
    </row>
    <row r="7" spans="1:2" hidden="1" x14ac:dyDescent="0.2">
      <c r="A7" s="66">
        <v>1019</v>
      </c>
      <c r="B7" s="30">
        <v>14299.349999999999</v>
      </c>
    </row>
    <row r="8" spans="1:2" hidden="1" x14ac:dyDescent="0.2">
      <c r="A8" s="66">
        <v>1020</v>
      </c>
      <c r="B8" s="30">
        <v>5427.2</v>
      </c>
    </row>
    <row r="9" spans="1:2" hidden="1" x14ac:dyDescent="0.2">
      <c r="A9" s="66">
        <v>1021</v>
      </c>
      <c r="B9" s="30">
        <v>4955.3999999999996</v>
      </c>
    </row>
    <row r="10" spans="1:2" hidden="1" x14ac:dyDescent="0.2">
      <c r="A10" s="66">
        <v>1022</v>
      </c>
      <c r="B10" s="30">
        <v>4231.8</v>
      </c>
    </row>
    <row r="11" spans="1:2" hidden="1" x14ac:dyDescent="0.2">
      <c r="A11" s="66">
        <v>1026</v>
      </c>
      <c r="B11" s="30">
        <v>9244.2000000000007</v>
      </c>
    </row>
    <row r="12" spans="1:2" hidden="1" x14ac:dyDescent="0.2">
      <c r="A12" s="66">
        <v>1031</v>
      </c>
      <c r="B12" s="30">
        <v>14162.4</v>
      </c>
    </row>
    <row r="13" spans="1:2" hidden="1" x14ac:dyDescent="0.2">
      <c r="A13" s="66">
        <v>1040</v>
      </c>
      <c r="B13" s="30">
        <v>2431</v>
      </c>
    </row>
    <row r="14" spans="1:2" hidden="1" x14ac:dyDescent="0.2">
      <c r="A14" s="66">
        <v>1042</v>
      </c>
      <c r="B14" s="30">
        <v>8468.7999999999993</v>
      </c>
    </row>
    <row r="15" spans="1:2" hidden="1" x14ac:dyDescent="0.2">
      <c r="A15" s="66">
        <v>1048</v>
      </c>
      <c r="B15" s="30">
        <v>8210.7999999999993</v>
      </c>
    </row>
    <row r="16" spans="1:2" hidden="1" x14ac:dyDescent="0.2">
      <c r="A16" s="66">
        <v>1049</v>
      </c>
      <c r="B16" s="30">
        <v>12537.349999999999</v>
      </c>
    </row>
    <row r="17" spans="1:2" hidden="1" x14ac:dyDescent="0.2">
      <c r="A17" s="66">
        <v>1054</v>
      </c>
      <c r="B17" s="30">
        <v>7104.75</v>
      </c>
    </row>
    <row r="18" spans="1:2" hidden="1" x14ac:dyDescent="0.2">
      <c r="A18" s="66">
        <v>1058</v>
      </c>
      <c r="B18" s="30">
        <v>11031.2</v>
      </c>
    </row>
    <row r="19" spans="1:2" hidden="1" x14ac:dyDescent="0.2">
      <c r="A19" s="66">
        <v>1062</v>
      </c>
      <c r="B19" s="30">
        <v>9111.35</v>
      </c>
    </row>
    <row r="20" spans="1:2" hidden="1" x14ac:dyDescent="0.2">
      <c r="A20" s="66">
        <v>1069</v>
      </c>
      <c r="B20" s="30">
        <v>17512.2</v>
      </c>
    </row>
    <row r="21" spans="1:2" hidden="1" x14ac:dyDescent="0.2">
      <c r="A21" s="66">
        <v>1071</v>
      </c>
      <c r="B21" s="30">
        <v>3453.4</v>
      </c>
    </row>
    <row r="22" spans="1:2" hidden="1" x14ac:dyDescent="0.2">
      <c r="A22" s="66">
        <v>1078</v>
      </c>
      <c r="B22" s="30">
        <v>10763.25</v>
      </c>
    </row>
    <row r="23" spans="1:2" hidden="1" x14ac:dyDescent="0.2">
      <c r="A23" s="66">
        <v>1080</v>
      </c>
      <c r="B23" s="30">
        <v>16877.05</v>
      </c>
    </row>
    <row r="24" spans="1:2" hidden="1" x14ac:dyDescent="0.2">
      <c r="A24" s="66">
        <v>1082</v>
      </c>
      <c r="B24" s="30">
        <v>10036.6</v>
      </c>
    </row>
    <row r="25" spans="1:2" hidden="1" x14ac:dyDescent="0.2">
      <c r="A25" s="66">
        <v>1085</v>
      </c>
      <c r="B25" s="30">
        <v>14686.5</v>
      </c>
    </row>
    <row r="26" spans="1:2" hidden="1" x14ac:dyDescent="0.2">
      <c r="A26" s="66">
        <v>1090</v>
      </c>
      <c r="B26" s="30">
        <v>6247.5999999999995</v>
      </c>
    </row>
    <row r="27" spans="1:2" hidden="1" x14ac:dyDescent="0.2">
      <c r="A27" s="66">
        <v>1093</v>
      </c>
      <c r="B27" s="30">
        <v>7918.25</v>
      </c>
    </row>
    <row r="28" spans="1:2" hidden="1" x14ac:dyDescent="0.2">
      <c r="A28" s="66">
        <v>1104</v>
      </c>
      <c r="B28" s="30">
        <v>6013.8</v>
      </c>
    </row>
    <row r="29" spans="1:2" hidden="1" x14ac:dyDescent="0.2">
      <c r="A29" s="66">
        <v>1111</v>
      </c>
      <c r="B29" s="30">
        <v>643</v>
      </c>
    </row>
    <row r="30" spans="1:2" hidden="1" x14ac:dyDescent="0.2">
      <c r="A30" s="66">
        <v>1112</v>
      </c>
      <c r="B30" s="30">
        <v>8414.6</v>
      </c>
    </row>
    <row r="31" spans="1:2" hidden="1" x14ac:dyDescent="0.2">
      <c r="A31" s="66">
        <v>1114</v>
      </c>
      <c r="B31" s="30">
        <v>9074.35</v>
      </c>
    </row>
    <row r="32" spans="1:2" hidden="1" x14ac:dyDescent="0.2">
      <c r="A32" s="66">
        <v>1122</v>
      </c>
      <c r="B32" s="30">
        <v>3996</v>
      </c>
    </row>
    <row r="33" spans="1:2" hidden="1" x14ac:dyDescent="0.2">
      <c r="A33" s="66">
        <v>1146</v>
      </c>
      <c r="B33" s="30">
        <v>25648.9</v>
      </c>
    </row>
    <row r="34" spans="1:2" hidden="1" x14ac:dyDescent="0.2">
      <c r="A34" s="66">
        <v>1147</v>
      </c>
      <c r="B34" s="30">
        <v>3270.96</v>
      </c>
    </row>
    <row r="35" spans="1:2" hidden="1" x14ac:dyDescent="0.2">
      <c r="A35" s="66">
        <v>1155</v>
      </c>
      <c r="B35" s="30">
        <v>3568</v>
      </c>
    </row>
    <row r="36" spans="1:2" hidden="1" x14ac:dyDescent="0.2">
      <c r="A36" s="66">
        <v>1164</v>
      </c>
      <c r="B36" s="30">
        <v>3888.6</v>
      </c>
    </row>
    <row r="37" spans="1:2" hidden="1" x14ac:dyDescent="0.2">
      <c r="A37" s="66">
        <v>1169</v>
      </c>
      <c r="B37" s="30">
        <v>7805.8</v>
      </c>
    </row>
    <row r="38" spans="1:2" hidden="1" x14ac:dyDescent="0.2">
      <c r="A38" s="66">
        <v>1171</v>
      </c>
      <c r="B38" s="30">
        <v>7666.4</v>
      </c>
    </row>
    <row r="39" spans="1:2" hidden="1" x14ac:dyDescent="0.2">
      <c r="A39" s="66">
        <v>1177</v>
      </c>
      <c r="B39" s="30">
        <v>2008.9</v>
      </c>
    </row>
    <row r="40" spans="1:2" hidden="1" x14ac:dyDescent="0.2">
      <c r="A40" s="66">
        <v>1178</v>
      </c>
      <c r="B40" s="30">
        <v>3558</v>
      </c>
    </row>
    <row r="41" spans="1:2" hidden="1" x14ac:dyDescent="0.2">
      <c r="A41" s="66">
        <v>1179</v>
      </c>
      <c r="B41" s="30">
        <v>9571.5</v>
      </c>
    </row>
    <row r="42" spans="1:2" hidden="1" x14ac:dyDescent="0.2">
      <c r="A42" s="66">
        <v>1181</v>
      </c>
      <c r="B42" s="30">
        <v>5068</v>
      </c>
    </row>
    <row r="43" spans="1:2" hidden="1" x14ac:dyDescent="0.2">
      <c r="A43" s="66">
        <v>1196</v>
      </c>
      <c r="B43" s="30">
        <v>4115</v>
      </c>
    </row>
    <row r="44" spans="1:2" hidden="1" x14ac:dyDescent="0.2">
      <c r="A44" s="66">
        <v>1204</v>
      </c>
      <c r="B44" s="30">
        <v>10707.8</v>
      </c>
    </row>
    <row r="45" spans="1:2" hidden="1" x14ac:dyDescent="0.2">
      <c r="A45" s="66">
        <v>1207</v>
      </c>
      <c r="B45" s="30">
        <v>6340.4</v>
      </c>
    </row>
    <row r="46" spans="1:2" hidden="1" x14ac:dyDescent="0.2">
      <c r="A46" s="66">
        <v>1211</v>
      </c>
      <c r="B46" s="30">
        <v>10589</v>
      </c>
    </row>
    <row r="47" spans="1:2" hidden="1" x14ac:dyDescent="0.2">
      <c r="A47" s="66">
        <v>1212</v>
      </c>
      <c r="B47" s="30">
        <v>6970.02</v>
      </c>
    </row>
    <row r="48" spans="1:2" hidden="1" x14ac:dyDescent="0.2">
      <c r="A48" s="66">
        <v>1216</v>
      </c>
      <c r="B48" s="30">
        <v>5917.4000000000005</v>
      </c>
    </row>
    <row r="49" spans="1:2" hidden="1" x14ac:dyDescent="0.2">
      <c r="A49" s="66">
        <v>1217</v>
      </c>
      <c r="B49" s="30">
        <v>17549.3</v>
      </c>
    </row>
    <row r="50" spans="1:2" hidden="1" x14ac:dyDescent="0.2">
      <c r="A50" s="66">
        <v>1222</v>
      </c>
      <c r="B50" s="30">
        <v>3640.8</v>
      </c>
    </row>
    <row r="51" spans="1:2" hidden="1" x14ac:dyDescent="0.2">
      <c r="A51" s="66">
        <v>1228</v>
      </c>
      <c r="B51" s="30">
        <v>3093.4</v>
      </c>
    </row>
    <row r="52" spans="1:2" hidden="1" x14ac:dyDescent="0.2">
      <c r="A52" s="66">
        <v>1245</v>
      </c>
      <c r="B52" s="30">
        <v>10056.200000000001</v>
      </c>
    </row>
    <row r="53" spans="1:2" hidden="1" x14ac:dyDescent="0.2">
      <c r="A53" s="66">
        <v>1246</v>
      </c>
      <c r="B53" s="30">
        <v>11907.95</v>
      </c>
    </row>
    <row r="54" spans="1:2" hidden="1" x14ac:dyDescent="0.2">
      <c r="A54" s="66">
        <v>1247</v>
      </c>
      <c r="B54" s="30">
        <v>8490.6</v>
      </c>
    </row>
    <row r="55" spans="1:2" hidden="1" x14ac:dyDescent="0.2">
      <c r="A55" s="66">
        <v>1250</v>
      </c>
      <c r="B55" s="30">
        <v>10948.1</v>
      </c>
    </row>
    <row r="56" spans="1:2" hidden="1" x14ac:dyDescent="0.2">
      <c r="A56" s="66">
        <v>1258</v>
      </c>
      <c r="B56" s="30">
        <v>26821.05</v>
      </c>
    </row>
    <row r="57" spans="1:2" hidden="1" x14ac:dyDescent="0.2">
      <c r="A57" s="66">
        <v>1267</v>
      </c>
      <c r="B57" s="30">
        <v>24015.35</v>
      </c>
    </row>
    <row r="58" spans="1:2" hidden="1" x14ac:dyDescent="0.2">
      <c r="A58" s="66">
        <v>1271</v>
      </c>
      <c r="B58" s="30">
        <v>2359.8000000000002</v>
      </c>
    </row>
    <row r="59" spans="1:2" hidden="1" x14ac:dyDescent="0.2">
      <c r="A59" s="66">
        <v>1279</v>
      </c>
      <c r="B59" s="30">
        <v>3002.2</v>
      </c>
    </row>
    <row r="60" spans="1:2" hidden="1" x14ac:dyDescent="0.2">
      <c r="A60" s="66">
        <v>1281</v>
      </c>
      <c r="B60" s="30">
        <v>2123</v>
      </c>
    </row>
    <row r="61" spans="1:2" hidden="1" x14ac:dyDescent="0.2">
      <c r="A61" s="66">
        <v>1285</v>
      </c>
      <c r="B61" s="30">
        <v>2822.4</v>
      </c>
    </row>
    <row r="62" spans="1:2" hidden="1" x14ac:dyDescent="0.2">
      <c r="A62" s="66">
        <v>1289</v>
      </c>
      <c r="B62" s="30">
        <v>3658.15</v>
      </c>
    </row>
    <row r="63" spans="1:2" hidden="1" x14ac:dyDescent="0.2">
      <c r="A63" s="66">
        <v>1297</v>
      </c>
      <c r="B63" s="30">
        <v>12152</v>
      </c>
    </row>
    <row r="64" spans="1:2" hidden="1" x14ac:dyDescent="0.2">
      <c r="A64" s="66">
        <v>1298</v>
      </c>
      <c r="B64" s="30">
        <v>3928.4</v>
      </c>
    </row>
    <row r="65" spans="1:2" hidden="1" x14ac:dyDescent="0.2">
      <c r="A65" s="66">
        <v>1318</v>
      </c>
      <c r="B65" s="30">
        <v>653.6</v>
      </c>
    </row>
    <row r="66" spans="1:2" hidden="1" x14ac:dyDescent="0.2">
      <c r="A66" s="66">
        <v>1319</v>
      </c>
      <c r="B66" s="30">
        <v>4780</v>
      </c>
    </row>
    <row r="67" spans="1:2" hidden="1" x14ac:dyDescent="0.2">
      <c r="A67" s="66">
        <v>1322</v>
      </c>
      <c r="B67" s="30">
        <v>1655.2</v>
      </c>
    </row>
    <row r="68" spans="1:2" hidden="1" x14ac:dyDescent="0.2">
      <c r="A68" s="66">
        <v>1323</v>
      </c>
      <c r="B68" s="30">
        <v>6721.2</v>
      </c>
    </row>
    <row r="69" spans="1:2" hidden="1" x14ac:dyDescent="0.2">
      <c r="A69" s="66">
        <v>1325</v>
      </c>
      <c r="B69" s="30">
        <v>14709.7</v>
      </c>
    </row>
    <row r="70" spans="1:2" hidden="1" x14ac:dyDescent="0.2">
      <c r="A70" s="66">
        <v>1331</v>
      </c>
      <c r="B70" s="30">
        <v>3666.8</v>
      </c>
    </row>
    <row r="71" spans="1:2" hidden="1" x14ac:dyDescent="0.2">
      <c r="A71" s="66">
        <v>1332</v>
      </c>
      <c r="B71" s="30">
        <v>14671.48</v>
      </c>
    </row>
    <row r="72" spans="1:2" hidden="1" x14ac:dyDescent="0.2">
      <c r="A72" s="66">
        <v>1347</v>
      </c>
      <c r="B72" s="30">
        <v>16136.4</v>
      </c>
    </row>
    <row r="73" spans="1:2" hidden="1" x14ac:dyDescent="0.2">
      <c r="A73" s="66">
        <v>1350</v>
      </c>
      <c r="B73" s="30">
        <v>1092</v>
      </c>
    </row>
    <row r="74" spans="1:2" hidden="1" x14ac:dyDescent="0.2">
      <c r="A74" s="66">
        <v>1365</v>
      </c>
      <c r="B74" s="30">
        <v>158.19999999999999</v>
      </c>
    </row>
    <row r="75" spans="1:2" hidden="1" x14ac:dyDescent="0.2">
      <c r="A75" s="66">
        <v>1372</v>
      </c>
      <c r="B75" s="30">
        <v>8311.34</v>
      </c>
    </row>
    <row r="76" spans="1:2" hidden="1" x14ac:dyDescent="0.2">
      <c r="A76" s="66">
        <v>1391</v>
      </c>
      <c r="B76" s="30">
        <v>3128.4</v>
      </c>
    </row>
    <row r="77" spans="1:2" hidden="1" x14ac:dyDescent="0.2">
      <c r="A77" s="66">
        <v>1395</v>
      </c>
      <c r="B77" s="30">
        <v>21623.55</v>
      </c>
    </row>
    <row r="78" spans="1:2" hidden="1" x14ac:dyDescent="0.2">
      <c r="A78" s="66">
        <v>1396</v>
      </c>
      <c r="B78" s="30">
        <v>7382.1</v>
      </c>
    </row>
    <row r="79" spans="1:2" hidden="1" x14ac:dyDescent="0.2">
      <c r="A79" s="66">
        <v>1397</v>
      </c>
      <c r="B79" s="30">
        <v>9629.25</v>
      </c>
    </row>
    <row r="80" spans="1:2" hidden="1" x14ac:dyDescent="0.2">
      <c r="A80" s="66">
        <v>1400</v>
      </c>
      <c r="B80" s="30">
        <v>3292.3999999999996</v>
      </c>
    </row>
    <row r="81" spans="1:2" hidden="1" x14ac:dyDescent="0.2">
      <c r="A81" s="66">
        <v>1402</v>
      </c>
      <c r="B81" s="30">
        <v>13046.85</v>
      </c>
    </row>
    <row r="82" spans="1:2" hidden="1" x14ac:dyDescent="0.2">
      <c r="A82" s="66">
        <v>1410</v>
      </c>
      <c r="B82" s="30">
        <v>10307.790000000001</v>
      </c>
    </row>
    <row r="83" spans="1:2" hidden="1" x14ac:dyDescent="0.2">
      <c r="A83" s="66">
        <v>1422</v>
      </c>
      <c r="B83" s="30">
        <v>947.59999999999991</v>
      </c>
    </row>
    <row r="84" spans="1:2" hidden="1" x14ac:dyDescent="0.2">
      <c r="A84" s="66">
        <v>1450</v>
      </c>
      <c r="B84" s="30">
        <v>4177</v>
      </c>
    </row>
    <row r="85" spans="1:2" hidden="1" x14ac:dyDescent="0.2">
      <c r="A85" s="66">
        <v>1472</v>
      </c>
      <c r="B85" s="30">
        <v>6209.6500000000005</v>
      </c>
    </row>
    <row r="86" spans="1:2" hidden="1" x14ac:dyDescent="0.2">
      <c r="A86" s="66">
        <v>1479</v>
      </c>
      <c r="B86" s="30">
        <v>10909.2</v>
      </c>
    </row>
    <row r="87" spans="1:2" hidden="1" x14ac:dyDescent="0.2">
      <c r="A87" s="66">
        <v>1484</v>
      </c>
      <c r="B87" s="30">
        <v>10274</v>
      </c>
    </row>
    <row r="88" spans="1:2" hidden="1" x14ac:dyDescent="0.2">
      <c r="A88" s="66">
        <v>1506</v>
      </c>
      <c r="B88" s="30">
        <v>1871</v>
      </c>
    </row>
    <row r="89" spans="1:2" hidden="1" x14ac:dyDescent="0.2">
      <c r="A89" s="66">
        <v>1510</v>
      </c>
      <c r="B89" s="30">
        <v>1492</v>
      </c>
    </row>
    <row r="90" spans="1:2" hidden="1" x14ac:dyDescent="0.2">
      <c r="A90" s="66">
        <v>1511</v>
      </c>
      <c r="B90" s="30">
        <v>5480.8</v>
      </c>
    </row>
    <row r="91" spans="1:2" hidden="1" x14ac:dyDescent="0.2">
      <c r="A91" s="66">
        <v>1512</v>
      </c>
      <c r="B91" s="30">
        <v>18632.95</v>
      </c>
    </row>
    <row r="92" spans="1:2" hidden="1" x14ac:dyDescent="0.2">
      <c r="A92" s="66">
        <v>1515</v>
      </c>
      <c r="B92" s="30">
        <v>2954.25</v>
      </c>
    </row>
    <row r="93" spans="1:2" hidden="1" x14ac:dyDescent="0.2">
      <c r="A93" s="66">
        <v>1540</v>
      </c>
      <c r="B93" s="30">
        <v>5071.2</v>
      </c>
    </row>
    <row r="94" spans="1:2" hidden="1" x14ac:dyDescent="0.2">
      <c r="A94" s="66">
        <v>1548</v>
      </c>
      <c r="B94" s="30">
        <v>11018.45</v>
      </c>
    </row>
    <row r="95" spans="1:2" hidden="1" x14ac:dyDescent="0.2">
      <c r="A95" s="66">
        <v>1550</v>
      </c>
      <c r="B95" s="30">
        <v>18060.3</v>
      </c>
    </row>
    <row r="96" spans="1:2" hidden="1" x14ac:dyDescent="0.2">
      <c r="A96" s="66">
        <v>1613</v>
      </c>
      <c r="B96" s="30">
        <v>4912.7</v>
      </c>
    </row>
    <row r="97" spans="1:2" hidden="1" x14ac:dyDescent="0.2">
      <c r="A97" s="66">
        <v>1626</v>
      </c>
      <c r="B97" s="30">
        <v>6993.2</v>
      </c>
    </row>
    <row r="98" spans="1:2" hidden="1" x14ac:dyDescent="0.2">
      <c r="A98" s="66">
        <v>1628</v>
      </c>
      <c r="B98" s="30">
        <v>7158.4</v>
      </c>
    </row>
    <row r="99" spans="1:2" hidden="1" x14ac:dyDescent="0.2">
      <c r="A99" s="66">
        <v>1643</v>
      </c>
      <c r="B99" s="30">
        <v>18194.400000000001</v>
      </c>
    </row>
    <row r="100" spans="1:2" hidden="1" x14ac:dyDescent="0.2">
      <c r="A100" s="66">
        <v>1644</v>
      </c>
      <c r="B100" s="30">
        <v>6450</v>
      </c>
    </row>
    <row r="101" spans="1:2" hidden="1" x14ac:dyDescent="0.2">
      <c r="A101" s="66">
        <v>1671</v>
      </c>
      <c r="B101" s="30">
        <v>1500</v>
      </c>
    </row>
    <row r="102" spans="1:2" hidden="1" x14ac:dyDescent="0.2">
      <c r="A102" s="66">
        <v>1687</v>
      </c>
      <c r="B102" s="30">
        <v>11567.65</v>
      </c>
    </row>
    <row r="103" spans="1:2" hidden="1" x14ac:dyDescent="0.2">
      <c r="A103" s="66">
        <v>1698</v>
      </c>
      <c r="B103" s="30">
        <v>6086</v>
      </c>
    </row>
    <row r="104" spans="1:2" hidden="1" x14ac:dyDescent="0.2">
      <c r="A104" s="66">
        <v>1720</v>
      </c>
      <c r="B104" s="30">
        <v>8840.4</v>
      </c>
    </row>
    <row r="105" spans="1:2" hidden="1" x14ac:dyDescent="0.2">
      <c r="A105" s="66">
        <v>1745</v>
      </c>
      <c r="B105" s="30">
        <v>3758.4</v>
      </c>
    </row>
    <row r="106" spans="1:2" hidden="1" x14ac:dyDescent="0.2">
      <c r="A106" s="66">
        <v>1751</v>
      </c>
      <c r="B106" s="30">
        <v>2618.1999999999998</v>
      </c>
    </row>
    <row r="107" spans="1:2" hidden="1" x14ac:dyDescent="0.2">
      <c r="A107" s="66">
        <v>1754</v>
      </c>
      <c r="B107" s="30">
        <v>10669.2</v>
      </c>
    </row>
    <row r="108" spans="1:2" hidden="1" x14ac:dyDescent="0.2">
      <c r="A108" s="66">
        <v>1756</v>
      </c>
      <c r="B108" s="30">
        <v>8978.65</v>
      </c>
    </row>
    <row r="109" spans="1:2" hidden="1" x14ac:dyDescent="0.2">
      <c r="A109" s="66">
        <v>1758</v>
      </c>
      <c r="B109" s="30">
        <v>12425.8</v>
      </c>
    </row>
    <row r="110" spans="1:2" hidden="1" x14ac:dyDescent="0.2">
      <c r="A110" s="66">
        <v>1767</v>
      </c>
      <c r="B110" s="30">
        <v>7238.2</v>
      </c>
    </row>
    <row r="111" spans="1:2" hidden="1" x14ac:dyDescent="0.2">
      <c r="A111" s="66">
        <v>1808</v>
      </c>
      <c r="B111" s="30">
        <v>11993.8</v>
      </c>
    </row>
    <row r="112" spans="1:2" hidden="1" x14ac:dyDescent="0.2">
      <c r="A112" s="66">
        <v>1815</v>
      </c>
      <c r="B112" s="30">
        <v>12672.9</v>
      </c>
    </row>
    <row r="113" spans="1:2" hidden="1" x14ac:dyDescent="0.2">
      <c r="A113" s="66">
        <v>1831</v>
      </c>
      <c r="B113" s="30">
        <v>2575</v>
      </c>
    </row>
    <row r="114" spans="1:2" hidden="1" x14ac:dyDescent="0.2">
      <c r="A114" s="66">
        <v>1865</v>
      </c>
      <c r="B114" s="30">
        <v>6895</v>
      </c>
    </row>
    <row r="115" spans="1:2" hidden="1" x14ac:dyDescent="0.2">
      <c r="A115" s="66">
        <v>1898</v>
      </c>
      <c r="B115" s="30">
        <v>1556.1999999999998</v>
      </c>
    </row>
    <row r="116" spans="1:2" hidden="1" x14ac:dyDescent="0.2">
      <c r="A116" s="66">
        <v>1912</v>
      </c>
      <c r="B116" s="30">
        <v>20146.150000000001</v>
      </c>
    </row>
    <row r="117" spans="1:2" hidden="1" x14ac:dyDescent="0.2">
      <c r="A117" s="66">
        <v>1918</v>
      </c>
      <c r="B117" s="30">
        <v>6602.2</v>
      </c>
    </row>
    <row r="118" spans="1:2" hidden="1" x14ac:dyDescent="0.2">
      <c r="A118" s="66">
        <v>1932</v>
      </c>
      <c r="B118" s="30">
        <v>4393.6000000000004</v>
      </c>
    </row>
    <row r="119" spans="1:2" hidden="1" x14ac:dyDescent="0.2">
      <c r="A119" s="66">
        <v>1944</v>
      </c>
      <c r="B119" s="30">
        <v>8070.6</v>
      </c>
    </row>
    <row r="120" spans="1:2" hidden="1" x14ac:dyDescent="0.2">
      <c r="A120" s="66">
        <v>1948</v>
      </c>
      <c r="B120" s="30">
        <v>5297.1500000000005</v>
      </c>
    </row>
    <row r="121" spans="1:2" hidden="1" x14ac:dyDescent="0.2">
      <c r="A121" s="66">
        <v>1975</v>
      </c>
      <c r="B121" s="30">
        <v>9006.4</v>
      </c>
    </row>
    <row r="122" spans="1:2" hidden="1" x14ac:dyDescent="0.2">
      <c r="A122" s="66">
        <v>1980</v>
      </c>
      <c r="B122" s="30">
        <v>1472.8</v>
      </c>
    </row>
    <row r="123" spans="1:2" hidden="1" x14ac:dyDescent="0.2">
      <c r="A123" s="66">
        <v>1985</v>
      </c>
      <c r="B123" s="30">
        <v>4422.2</v>
      </c>
    </row>
    <row r="124" spans="1:2" hidden="1" x14ac:dyDescent="0.2">
      <c r="A124" s="66">
        <v>1989</v>
      </c>
      <c r="B124" s="30">
        <v>9089.4</v>
      </c>
    </row>
    <row r="125" spans="1:2" hidden="1" x14ac:dyDescent="0.2">
      <c r="A125" s="66">
        <v>2003</v>
      </c>
      <c r="B125" s="30">
        <v>1580.4</v>
      </c>
    </row>
    <row r="126" spans="1:2" hidden="1" x14ac:dyDescent="0.2">
      <c r="A126" s="66">
        <v>2004</v>
      </c>
      <c r="B126" s="30">
        <v>13173.2</v>
      </c>
    </row>
    <row r="127" spans="1:2" hidden="1" x14ac:dyDescent="0.2">
      <c r="A127" s="66">
        <v>2005</v>
      </c>
      <c r="B127" s="30">
        <v>3926.8500000000004</v>
      </c>
    </row>
    <row r="128" spans="1:2" hidden="1" x14ac:dyDescent="0.2">
      <c r="A128" s="66">
        <v>2016</v>
      </c>
      <c r="B128" s="30">
        <v>7238.7999999999993</v>
      </c>
    </row>
    <row r="129" spans="1:2" hidden="1" x14ac:dyDescent="0.2">
      <c r="A129" s="66">
        <v>2017</v>
      </c>
      <c r="B129" s="30">
        <v>52528.45</v>
      </c>
    </row>
    <row r="130" spans="1:2" hidden="1" x14ac:dyDescent="0.2">
      <c r="A130" s="66">
        <v>2021</v>
      </c>
      <c r="B130" s="30">
        <v>14367.25</v>
      </c>
    </row>
    <row r="131" spans="1:2" hidden="1" x14ac:dyDescent="0.2">
      <c r="A131" s="66">
        <v>2026</v>
      </c>
      <c r="B131" s="30">
        <v>48595.75</v>
      </c>
    </row>
    <row r="132" spans="1:2" hidden="1" x14ac:dyDescent="0.2">
      <c r="A132" s="66">
        <v>2027</v>
      </c>
      <c r="B132" s="30">
        <v>12451.8</v>
      </c>
    </row>
    <row r="133" spans="1:2" hidden="1" x14ac:dyDescent="0.2">
      <c r="A133" s="66">
        <v>2028</v>
      </c>
      <c r="B133" s="30">
        <v>34066.699999999997</v>
      </c>
    </row>
    <row r="134" spans="1:2" hidden="1" x14ac:dyDescent="0.2">
      <c r="A134" s="66">
        <v>2046</v>
      </c>
      <c r="B134" s="30">
        <v>8228.6</v>
      </c>
    </row>
    <row r="135" spans="1:2" hidden="1" x14ac:dyDescent="0.2">
      <c r="A135" s="66">
        <v>2048</v>
      </c>
      <c r="B135" s="30">
        <v>10710.2</v>
      </c>
    </row>
    <row r="136" spans="1:2" hidden="1" x14ac:dyDescent="0.2">
      <c r="A136" s="66">
        <v>2051</v>
      </c>
      <c r="B136" s="30">
        <v>2285.8000000000002</v>
      </c>
    </row>
    <row r="137" spans="1:2" hidden="1" x14ac:dyDescent="0.2">
      <c r="A137" s="66">
        <v>2057</v>
      </c>
      <c r="B137" s="30">
        <v>44284.95</v>
      </c>
    </row>
    <row r="138" spans="1:2" hidden="1" x14ac:dyDescent="0.2">
      <c r="A138" s="66">
        <v>2059</v>
      </c>
      <c r="B138" s="30">
        <v>2376.4</v>
      </c>
    </row>
    <row r="139" spans="1:2" hidden="1" x14ac:dyDescent="0.2">
      <c r="A139" s="66">
        <v>2060</v>
      </c>
      <c r="B139" s="30">
        <v>7285.4</v>
      </c>
    </row>
    <row r="140" spans="1:2" hidden="1" x14ac:dyDescent="0.2">
      <c r="A140" s="66">
        <v>2063</v>
      </c>
      <c r="B140" s="30">
        <v>3884.6</v>
      </c>
    </row>
    <row r="141" spans="1:2" hidden="1" x14ac:dyDescent="0.2">
      <c r="A141" s="66">
        <v>2068</v>
      </c>
      <c r="B141" s="30">
        <v>3166.25</v>
      </c>
    </row>
    <row r="142" spans="1:2" hidden="1" x14ac:dyDescent="0.2">
      <c r="A142" s="66">
        <v>2077</v>
      </c>
      <c r="B142" s="30">
        <v>2932.1</v>
      </c>
    </row>
    <row r="143" spans="1:2" hidden="1" x14ac:dyDescent="0.2">
      <c r="A143" s="66">
        <v>2083</v>
      </c>
      <c r="B143" s="30">
        <v>2348.6</v>
      </c>
    </row>
    <row r="144" spans="1:2" hidden="1" x14ac:dyDescent="0.2">
      <c r="A144" s="66">
        <v>2086</v>
      </c>
      <c r="B144" s="30">
        <v>2578.1999999999998</v>
      </c>
    </row>
    <row r="145" spans="1:2" hidden="1" x14ac:dyDescent="0.2">
      <c r="A145" s="66">
        <v>2092</v>
      </c>
      <c r="B145" s="30">
        <v>34420.35</v>
      </c>
    </row>
    <row r="146" spans="1:2" hidden="1" x14ac:dyDescent="0.2">
      <c r="A146" s="66">
        <v>2101</v>
      </c>
      <c r="B146" s="30">
        <v>24046.45</v>
      </c>
    </row>
    <row r="147" spans="1:2" hidden="1" x14ac:dyDescent="0.2">
      <c r="A147" s="66">
        <v>2104</v>
      </c>
      <c r="B147" s="30">
        <v>4787</v>
      </c>
    </row>
    <row r="148" spans="1:2" hidden="1" x14ac:dyDescent="0.2">
      <c r="A148" s="66">
        <v>2105</v>
      </c>
      <c r="B148" s="30">
        <v>2897</v>
      </c>
    </row>
    <row r="149" spans="1:2" hidden="1" x14ac:dyDescent="0.2">
      <c r="A149" s="66">
        <v>2106</v>
      </c>
      <c r="B149" s="30">
        <v>8992.9500000000007</v>
      </c>
    </row>
    <row r="150" spans="1:2" hidden="1" x14ac:dyDescent="0.2">
      <c r="A150" s="66">
        <v>2116</v>
      </c>
      <c r="B150" s="30">
        <v>7927.2</v>
      </c>
    </row>
    <row r="151" spans="1:2" hidden="1" x14ac:dyDescent="0.2">
      <c r="A151" s="66">
        <v>2124</v>
      </c>
      <c r="B151" s="30">
        <v>9400</v>
      </c>
    </row>
    <row r="152" spans="1:2" hidden="1" x14ac:dyDescent="0.2">
      <c r="A152" s="66">
        <v>2145</v>
      </c>
      <c r="B152" s="30">
        <v>10967.6</v>
      </c>
    </row>
    <row r="153" spans="1:2" hidden="1" x14ac:dyDescent="0.2">
      <c r="A153" s="66">
        <v>2153</v>
      </c>
      <c r="B153" s="30">
        <v>9082.4</v>
      </c>
    </row>
    <row r="154" spans="1:2" hidden="1" x14ac:dyDescent="0.2">
      <c r="A154" s="66">
        <v>2171</v>
      </c>
      <c r="B154" s="30">
        <v>9884.5</v>
      </c>
    </row>
    <row r="155" spans="1:2" hidden="1" x14ac:dyDescent="0.2">
      <c r="A155" s="66">
        <v>2191</v>
      </c>
      <c r="B155" s="30">
        <v>14269.599999999999</v>
      </c>
    </row>
    <row r="156" spans="1:2" hidden="1" x14ac:dyDescent="0.2">
      <c r="A156" s="66">
        <v>2193</v>
      </c>
      <c r="B156" s="30">
        <v>13247.8</v>
      </c>
    </row>
    <row r="157" spans="1:2" hidden="1" x14ac:dyDescent="0.2">
      <c r="A157" s="66">
        <v>2201</v>
      </c>
      <c r="B157" s="30">
        <v>4284</v>
      </c>
    </row>
    <row r="158" spans="1:2" hidden="1" x14ac:dyDescent="0.2">
      <c r="A158" s="66">
        <v>2213</v>
      </c>
      <c r="B158" s="30">
        <v>5445.1</v>
      </c>
    </row>
    <row r="159" spans="1:2" hidden="1" x14ac:dyDescent="0.2">
      <c r="A159" s="66">
        <v>2219</v>
      </c>
      <c r="B159" s="30">
        <v>6583</v>
      </c>
    </row>
    <row r="160" spans="1:2" hidden="1" x14ac:dyDescent="0.2">
      <c r="A160" s="66">
        <v>2226</v>
      </c>
      <c r="B160" s="30">
        <v>9499.7000000000007</v>
      </c>
    </row>
    <row r="161" spans="1:2" hidden="1" x14ac:dyDescent="0.2">
      <c r="A161" s="66">
        <v>2230</v>
      </c>
      <c r="B161" s="30">
        <v>21736.2</v>
      </c>
    </row>
    <row r="162" spans="1:2" hidden="1" x14ac:dyDescent="0.2">
      <c r="A162" s="66">
        <v>2243</v>
      </c>
      <c r="B162" s="30">
        <v>22</v>
      </c>
    </row>
    <row r="163" spans="1:2" hidden="1" x14ac:dyDescent="0.2">
      <c r="A163" s="66">
        <v>2246</v>
      </c>
      <c r="B163" s="30">
        <v>5700</v>
      </c>
    </row>
    <row r="164" spans="1:2" hidden="1" x14ac:dyDescent="0.2">
      <c r="A164" s="66">
        <v>2280</v>
      </c>
      <c r="B164" s="30">
        <v>9160.6</v>
      </c>
    </row>
    <row r="165" spans="1:2" hidden="1" x14ac:dyDescent="0.2">
      <c r="A165" s="66">
        <v>2281</v>
      </c>
      <c r="B165" s="30">
        <v>7020.55</v>
      </c>
    </row>
    <row r="166" spans="1:2" hidden="1" x14ac:dyDescent="0.2">
      <c r="A166" s="66">
        <v>2284</v>
      </c>
      <c r="B166" s="30">
        <v>10196.299999999999</v>
      </c>
    </row>
    <row r="167" spans="1:2" hidden="1" x14ac:dyDescent="0.2">
      <c r="A167" s="66">
        <v>2321</v>
      </c>
      <c r="B167" s="30">
        <v>21058.129999999997</v>
      </c>
    </row>
    <row r="168" spans="1:2" hidden="1" x14ac:dyDescent="0.2">
      <c r="A168" s="66">
        <v>2326</v>
      </c>
      <c r="B168" s="30">
        <v>3428.1</v>
      </c>
    </row>
    <row r="169" spans="1:2" hidden="1" x14ac:dyDescent="0.2">
      <c r="A169" s="66">
        <v>2338</v>
      </c>
      <c r="B169" s="30">
        <v>434.3</v>
      </c>
    </row>
    <row r="170" spans="1:2" hidden="1" x14ac:dyDescent="0.2">
      <c r="A170" s="66">
        <v>2358</v>
      </c>
      <c r="B170" s="30">
        <v>313.89999999999998</v>
      </c>
    </row>
    <row r="171" spans="1:2" hidden="1" x14ac:dyDescent="0.2">
      <c r="A171" s="66">
        <v>2399</v>
      </c>
      <c r="B171" s="30">
        <v>12960</v>
      </c>
    </row>
    <row r="172" spans="1:2" hidden="1" x14ac:dyDescent="0.2">
      <c r="A172" s="66">
        <v>2423</v>
      </c>
      <c r="B172" s="30">
        <v>7946.2</v>
      </c>
    </row>
    <row r="173" spans="1:2" hidden="1" x14ac:dyDescent="0.2">
      <c r="A173" s="66">
        <v>2432</v>
      </c>
      <c r="B173" s="30">
        <v>8795</v>
      </c>
    </row>
    <row r="174" spans="1:2" hidden="1" x14ac:dyDescent="0.2">
      <c r="A174" s="66">
        <v>2433</v>
      </c>
      <c r="B174" s="30">
        <v>12591.8</v>
      </c>
    </row>
    <row r="175" spans="1:2" hidden="1" x14ac:dyDescent="0.2">
      <c r="A175" s="66">
        <v>2435</v>
      </c>
      <c r="B175" s="30">
        <v>6350.8</v>
      </c>
    </row>
    <row r="176" spans="1:2" hidden="1" x14ac:dyDescent="0.2">
      <c r="A176" s="66">
        <v>2540</v>
      </c>
      <c r="B176" s="30">
        <v>14660.84</v>
      </c>
    </row>
    <row r="177" spans="1:2" hidden="1" x14ac:dyDescent="0.2">
      <c r="A177" s="66">
        <v>2542</v>
      </c>
      <c r="B177" s="30">
        <v>1840</v>
      </c>
    </row>
    <row r="178" spans="1:2" hidden="1" x14ac:dyDescent="0.2">
      <c r="A178" s="66">
        <v>2565</v>
      </c>
      <c r="B178" s="30">
        <v>16465</v>
      </c>
    </row>
    <row r="179" spans="1:2" hidden="1" x14ac:dyDescent="0.2">
      <c r="A179" s="66">
        <v>2718</v>
      </c>
      <c r="B179" s="30">
        <v>7545.6</v>
      </c>
    </row>
    <row r="180" spans="1:2" hidden="1" x14ac:dyDescent="0.2">
      <c r="A180" s="66">
        <v>3002</v>
      </c>
      <c r="B180" s="30">
        <v>8396.2000000000007</v>
      </c>
    </row>
    <row r="181" spans="1:2" hidden="1" x14ac:dyDescent="0.2">
      <c r="A181" s="66">
        <v>3008</v>
      </c>
      <c r="B181" s="30">
        <v>4844.2</v>
      </c>
    </row>
    <row r="182" spans="1:2" hidden="1" x14ac:dyDescent="0.2">
      <c r="A182" s="66">
        <v>3009</v>
      </c>
      <c r="B182" s="30">
        <v>218</v>
      </c>
    </row>
    <row r="183" spans="1:2" hidden="1" x14ac:dyDescent="0.2">
      <c r="A183" s="66">
        <v>3010</v>
      </c>
      <c r="B183" s="30">
        <v>6335.8</v>
      </c>
    </row>
    <row r="184" spans="1:2" hidden="1" x14ac:dyDescent="0.2">
      <c r="A184" s="66">
        <v>3011</v>
      </c>
      <c r="B184" s="30">
        <v>20589.5</v>
      </c>
    </row>
    <row r="185" spans="1:2" hidden="1" x14ac:dyDescent="0.2">
      <c r="A185" s="66">
        <v>3014</v>
      </c>
      <c r="B185" s="30">
        <v>566.4</v>
      </c>
    </row>
    <row r="186" spans="1:2" hidden="1" x14ac:dyDescent="0.2">
      <c r="A186" s="66">
        <v>3020</v>
      </c>
      <c r="B186" s="30">
        <v>16541.400000000001</v>
      </c>
    </row>
    <row r="187" spans="1:2" hidden="1" x14ac:dyDescent="0.2">
      <c r="A187" s="66">
        <v>3035</v>
      </c>
      <c r="B187" s="30">
        <v>3382.6000000000004</v>
      </c>
    </row>
    <row r="188" spans="1:2" hidden="1" x14ac:dyDescent="0.2">
      <c r="A188" s="66">
        <v>3038</v>
      </c>
      <c r="B188" s="30">
        <v>8310.4</v>
      </c>
    </row>
    <row r="189" spans="1:2" hidden="1" x14ac:dyDescent="0.2">
      <c r="A189" s="66">
        <v>3050</v>
      </c>
      <c r="B189" s="30">
        <v>2207</v>
      </c>
    </row>
    <row r="190" spans="1:2" hidden="1" x14ac:dyDescent="0.2">
      <c r="A190" s="66">
        <v>3051</v>
      </c>
      <c r="B190" s="30">
        <v>5707.4</v>
      </c>
    </row>
    <row r="191" spans="1:2" hidden="1" x14ac:dyDescent="0.2">
      <c r="A191" s="66">
        <v>3065</v>
      </c>
      <c r="B191" s="30">
        <v>34415.35</v>
      </c>
    </row>
    <row r="192" spans="1:2" hidden="1" x14ac:dyDescent="0.2">
      <c r="A192" s="66">
        <v>3074</v>
      </c>
      <c r="B192" s="30">
        <v>10025.4</v>
      </c>
    </row>
    <row r="193" spans="1:2" hidden="1" x14ac:dyDescent="0.2">
      <c r="A193" s="66">
        <v>3084</v>
      </c>
      <c r="B193" s="30">
        <v>13664.2</v>
      </c>
    </row>
    <row r="194" spans="1:2" hidden="1" x14ac:dyDescent="0.2">
      <c r="A194" s="66">
        <v>3106</v>
      </c>
      <c r="B194" s="30">
        <v>38343.550000000003</v>
      </c>
    </row>
    <row r="195" spans="1:2" hidden="1" x14ac:dyDescent="0.2">
      <c r="A195" s="66">
        <v>3150</v>
      </c>
      <c r="B195" s="30">
        <v>6561</v>
      </c>
    </row>
    <row r="196" spans="1:2" hidden="1" x14ac:dyDescent="0.2">
      <c r="A196" s="66">
        <v>3152</v>
      </c>
      <c r="B196" s="30">
        <v>5696.8</v>
      </c>
    </row>
    <row r="197" spans="1:2" hidden="1" x14ac:dyDescent="0.2">
      <c r="A197" s="66">
        <v>3157</v>
      </c>
      <c r="B197" s="30">
        <v>6514.99</v>
      </c>
    </row>
    <row r="198" spans="1:2" hidden="1" x14ac:dyDescent="0.2">
      <c r="A198" s="66">
        <v>3180</v>
      </c>
      <c r="B198" s="30">
        <v>4525.2</v>
      </c>
    </row>
    <row r="199" spans="1:2" hidden="1" x14ac:dyDescent="0.2">
      <c r="A199" s="66">
        <v>3185</v>
      </c>
      <c r="B199" s="30">
        <v>12560.6</v>
      </c>
    </row>
    <row r="200" spans="1:2" hidden="1" x14ac:dyDescent="0.2">
      <c r="A200" s="66">
        <v>3188</v>
      </c>
      <c r="B200" s="30">
        <v>4089.4</v>
      </c>
    </row>
    <row r="201" spans="1:2" hidden="1" x14ac:dyDescent="0.2">
      <c r="A201" s="66">
        <v>3202</v>
      </c>
      <c r="B201" s="30">
        <v>2459.1999999999998</v>
      </c>
    </row>
    <row r="202" spans="1:2" hidden="1" x14ac:dyDescent="0.2">
      <c r="A202" s="66">
        <v>3203</v>
      </c>
      <c r="B202" s="30">
        <v>7507.8</v>
      </c>
    </row>
    <row r="203" spans="1:2" hidden="1" x14ac:dyDescent="0.2">
      <c r="A203" s="66">
        <v>3205</v>
      </c>
      <c r="B203" s="30">
        <v>7217.4</v>
      </c>
    </row>
    <row r="204" spans="1:2" hidden="1" x14ac:dyDescent="0.2">
      <c r="A204" s="66">
        <v>3208</v>
      </c>
      <c r="B204" s="30">
        <v>3842.8</v>
      </c>
    </row>
    <row r="205" spans="1:2" hidden="1" x14ac:dyDescent="0.2">
      <c r="A205" s="66">
        <v>3213</v>
      </c>
      <c r="B205" s="30">
        <v>3595.2</v>
      </c>
    </row>
    <row r="206" spans="1:2" hidden="1" x14ac:dyDescent="0.2">
      <c r="A206" s="66">
        <v>3222</v>
      </c>
      <c r="B206" s="30">
        <v>5494.4</v>
      </c>
    </row>
    <row r="207" spans="1:2" hidden="1" x14ac:dyDescent="0.2">
      <c r="A207" s="66">
        <v>3225</v>
      </c>
      <c r="B207" s="30">
        <v>3922.4</v>
      </c>
    </row>
    <row r="208" spans="1:2" hidden="1" x14ac:dyDescent="0.2">
      <c r="A208" s="66">
        <v>3241</v>
      </c>
      <c r="B208" s="30">
        <v>5060.3999999999996</v>
      </c>
    </row>
    <row r="209" spans="1:2" hidden="1" x14ac:dyDescent="0.2">
      <c r="A209" s="66">
        <v>3252</v>
      </c>
      <c r="B209" s="30">
        <v>2803.2</v>
      </c>
    </row>
    <row r="210" spans="1:2" hidden="1" x14ac:dyDescent="0.2">
      <c r="A210" s="66">
        <v>3264</v>
      </c>
      <c r="B210" s="30">
        <v>5666</v>
      </c>
    </row>
    <row r="211" spans="1:2" hidden="1" x14ac:dyDescent="0.2">
      <c r="A211" s="66">
        <v>3270</v>
      </c>
      <c r="B211" s="30">
        <v>2755.8</v>
      </c>
    </row>
    <row r="212" spans="1:2" hidden="1" x14ac:dyDescent="0.2">
      <c r="A212" s="66">
        <v>3272</v>
      </c>
      <c r="B212" s="30">
        <v>2502.1999999999998</v>
      </c>
    </row>
    <row r="213" spans="1:2" hidden="1" x14ac:dyDescent="0.2">
      <c r="A213" s="66">
        <v>3283</v>
      </c>
      <c r="B213" s="30">
        <v>1819.3</v>
      </c>
    </row>
    <row r="214" spans="1:2" hidden="1" x14ac:dyDescent="0.2">
      <c r="A214" s="66">
        <v>3286</v>
      </c>
      <c r="B214" s="30">
        <v>8562</v>
      </c>
    </row>
    <row r="215" spans="1:2" hidden="1" x14ac:dyDescent="0.2">
      <c r="A215" s="66">
        <v>3324</v>
      </c>
      <c r="B215" s="30">
        <v>2886</v>
      </c>
    </row>
    <row r="216" spans="1:2" hidden="1" x14ac:dyDescent="0.2">
      <c r="A216" s="66">
        <v>3327</v>
      </c>
      <c r="B216" s="30">
        <v>2741.4</v>
      </c>
    </row>
    <row r="217" spans="1:2" hidden="1" x14ac:dyDescent="0.2">
      <c r="A217" s="66">
        <v>3330</v>
      </c>
      <c r="B217" s="30">
        <v>12490.400000000001</v>
      </c>
    </row>
    <row r="218" spans="1:2" hidden="1" x14ac:dyDescent="0.2">
      <c r="A218" s="66">
        <v>3335</v>
      </c>
      <c r="B218" s="30">
        <v>17953.45</v>
      </c>
    </row>
    <row r="219" spans="1:2" hidden="1" x14ac:dyDescent="0.2">
      <c r="A219" s="66">
        <v>3347</v>
      </c>
      <c r="B219" s="30">
        <v>6786.8</v>
      </c>
    </row>
    <row r="220" spans="1:2" hidden="1" x14ac:dyDescent="0.2">
      <c r="A220" s="66">
        <v>3355</v>
      </c>
      <c r="B220" s="30">
        <v>5758.6</v>
      </c>
    </row>
    <row r="221" spans="1:2" hidden="1" x14ac:dyDescent="0.2">
      <c r="A221" s="66">
        <v>3356</v>
      </c>
      <c r="B221" s="30">
        <v>14966.8</v>
      </c>
    </row>
    <row r="222" spans="1:2" hidden="1" x14ac:dyDescent="0.2">
      <c r="A222" s="66">
        <v>3358</v>
      </c>
      <c r="B222" s="30">
        <v>11720.45</v>
      </c>
    </row>
    <row r="223" spans="1:2" hidden="1" x14ac:dyDescent="0.2">
      <c r="A223" s="66">
        <v>3360</v>
      </c>
      <c r="B223" s="30">
        <v>1949.4</v>
      </c>
    </row>
    <row r="224" spans="1:2" hidden="1" x14ac:dyDescent="0.2">
      <c r="A224" s="66">
        <v>3363</v>
      </c>
      <c r="B224" s="30">
        <v>897</v>
      </c>
    </row>
    <row r="225" spans="1:2" hidden="1" x14ac:dyDescent="0.2">
      <c r="A225" s="66">
        <v>3382</v>
      </c>
      <c r="B225" s="30">
        <v>12015.199999999999</v>
      </c>
    </row>
    <row r="226" spans="1:2" hidden="1" x14ac:dyDescent="0.2">
      <c r="A226" s="66">
        <v>3385</v>
      </c>
      <c r="B226" s="30">
        <v>20164.75</v>
      </c>
    </row>
    <row r="227" spans="1:2" hidden="1" x14ac:dyDescent="0.2">
      <c r="A227" s="66">
        <v>3407</v>
      </c>
      <c r="B227" s="30">
        <v>28357.4</v>
      </c>
    </row>
    <row r="228" spans="1:2" hidden="1" x14ac:dyDescent="0.2">
      <c r="A228" s="66">
        <v>3419</v>
      </c>
      <c r="B228" s="30">
        <v>2039.4</v>
      </c>
    </row>
    <row r="229" spans="1:2" hidden="1" x14ac:dyDescent="0.2">
      <c r="A229" s="66">
        <v>3427</v>
      </c>
      <c r="B229" s="30">
        <v>15963</v>
      </c>
    </row>
    <row r="230" spans="1:2" hidden="1" x14ac:dyDescent="0.2">
      <c r="A230" s="66">
        <v>3436</v>
      </c>
      <c r="B230" s="30">
        <v>7401.8</v>
      </c>
    </row>
    <row r="231" spans="1:2" hidden="1" x14ac:dyDescent="0.2">
      <c r="A231" s="66">
        <v>3437</v>
      </c>
      <c r="B231" s="30">
        <v>17762.75</v>
      </c>
    </row>
    <row r="232" spans="1:2" hidden="1" x14ac:dyDescent="0.2">
      <c r="A232" s="66">
        <v>3444</v>
      </c>
      <c r="B232" s="30">
        <v>15001.2</v>
      </c>
    </row>
    <row r="233" spans="1:2" hidden="1" x14ac:dyDescent="0.2">
      <c r="A233" s="66">
        <v>3445</v>
      </c>
      <c r="B233" s="30">
        <v>37517.449999999997</v>
      </c>
    </row>
    <row r="234" spans="1:2" hidden="1" x14ac:dyDescent="0.2">
      <c r="A234" s="66">
        <v>3465</v>
      </c>
      <c r="B234" s="30">
        <v>5598.6</v>
      </c>
    </row>
    <row r="235" spans="1:2" hidden="1" x14ac:dyDescent="0.2">
      <c r="A235" s="66">
        <v>3466</v>
      </c>
      <c r="B235" s="30">
        <v>11078</v>
      </c>
    </row>
    <row r="236" spans="1:2" hidden="1" x14ac:dyDescent="0.2">
      <c r="A236" s="66">
        <v>3473</v>
      </c>
      <c r="B236" s="30">
        <v>5152.6000000000004</v>
      </c>
    </row>
    <row r="237" spans="1:2" hidden="1" x14ac:dyDescent="0.2">
      <c r="A237" s="66">
        <v>3483</v>
      </c>
      <c r="B237" s="30">
        <v>4232.6000000000004</v>
      </c>
    </row>
    <row r="238" spans="1:2" hidden="1" x14ac:dyDescent="0.2">
      <c r="A238" s="66">
        <v>3488</v>
      </c>
      <c r="B238" s="30">
        <v>2526.8000000000002</v>
      </c>
    </row>
    <row r="239" spans="1:2" hidden="1" x14ac:dyDescent="0.2">
      <c r="A239" s="66">
        <v>3494</v>
      </c>
      <c r="B239" s="30">
        <v>21625.7</v>
      </c>
    </row>
    <row r="240" spans="1:2" hidden="1" x14ac:dyDescent="0.2">
      <c r="A240" s="66">
        <v>3498</v>
      </c>
      <c r="B240" s="30">
        <v>13352.55</v>
      </c>
    </row>
    <row r="241" spans="1:2" hidden="1" x14ac:dyDescent="0.2">
      <c r="A241" s="66">
        <v>3504</v>
      </c>
      <c r="B241" s="30">
        <v>1884.9</v>
      </c>
    </row>
    <row r="242" spans="1:2" hidden="1" x14ac:dyDescent="0.2">
      <c r="A242" s="66">
        <v>3508</v>
      </c>
      <c r="B242" s="30">
        <v>5405.3</v>
      </c>
    </row>
    <row r="243" spans="1:2" hidden="1" x14ac:dyDescent="0.2">
      <c r="A243" s="66">
        <v>3509</v>
      </c>
      <c r="B243" s="30">
        <v>9909.6</v>
      </c>
    </row>
    <row r="244" spans="1:2" hidden="1" x14ac:dyDescent="0.2">
      <c r="A244" s="66">
        <v>3510</v>
      </c>
      <c r="B244" s="30">
        <v>6968.9</v>
      </c>
    </row>
    <row r="245" spans="1:2" hidden="1" x14ac:dyDescent="0.2">
      <c r="A245" s="66">
        <v>3511</v>
      </c>
      <c r="B245" s="30">
        <v>9412.0499999999993</v>
      </c>
    </row>
    <row r="246" spans="1:2" hidden="1" x14ac:dyDescent="0.2">
      <c r="A246" s="66">
        <v>3512</v>
      </c>
      <c r="B246" s="30">
        <v>4592.8</v>
      </c>
    </row>
    <row r="247" spans="1:2" hidden="1" x14ac:dyDescent="0.2">
      <c r="A247" s="66">
        <v>3513</v>
      </c>
      <c r="B247" s="30">
        <v>6297.75</v>
      </c>
    </row>
    <row r="248" spans="1:2" hidden="1" x14ac:dyDescent="0.2">
      <c r="A248" s="66">
        <v>3514</v>
      </c>
      <c r="B248" s="30">
        <v>23218.25</v>
      </c>
    </row>
    <row r="249" spans="1:2" hidden="1" x14ac:dyDescent="0.2">
      <c r="A249" s="66">
        <v>3515</v>
      </c>
      <c r="B249" s="30">
        <v>5256.1</v>
      </c>
    </row>
    <row r="250" spans="1:2" hidden="1" x14ac:dyDescent="0.2">
      <c r="A250" s="66">
        <v>3517</v>
      </c>
      <c r="B250" s="30">
        <v>4599</v>
      </c>
    </row>
    <row r="251" spans="1:2" hidden="1" x14ac:dyDescent="0.2">
      <c r="A251" s="66">
        <v>3521</v>
      </c>
      <c r="B251" s="30">
        <v>6950</v>
      </c>
    </row>
    <row r="252" spans="1:2" hidden="1" x14ac:dyDescent="0.2">
      <c r="A252" s="66">
        <v>3524</v>
      </c>
      <c r="B252" s="30">
        <v>5450.12</v>
      </c>
    </row>
    <row r="253" spans="1:2" hidden="1" x14ac:dyDescent="0.2">
      <c r="A253" s="66">
        <v>3525</v>
      </c>
      <c r="B253" s="30">
        <v>3674.6</v>
      </c>
    </row>
    <row r="254" spans="1:2" hidden="1" x14ac:dyDescent="0.2">
      <c r="A254" s="66">
        <v>3528</v>
      </c>
      <c r="B254" s="30">
        <v>11756.55</v>
      </c>
    </row>
    <row r="255" spans="1:2" hidden="1" x14ac:dyDescent="0.2">
      <c r="A255" s="66">
        <v>3535</v>
      </c>
      <c r="B255" s="30">
        <v>7869.7999999999993</v>
      </c>
    </row>
    <row r="256" spans="1:2" hidden="1" x14ac:dyDescent="0.2">
      <c r="A256" s="66">
        <v>3537</v>
      </c>
      <c r="B256" s="30">
        <v>5767.16</v>
      </c>
    </row>
    <row r="257" spans="1:2" hidden="1" x14ac:dyDescent="0.2">
      <c r="A257" s="66">
        <v>3539</v>
      </c>
      <c r="B257" s="30">
        <v>17882.2</v>
      </c>
    </row>
    <row r="258" spans="1:2" hidden="1" x14ac:dyDescent="0.2">
      <c r="A258" s="66">
        <v>3556</v>
      </c>
      <c r="B258" s="30">
        <v>7695.2000000000007</v>
      </c>
    </row>
    <row r="259" spans="1:2" hidden="1" x14ac:dyDescent="0.2">
      <c r="A259" s="66">
        <v>3557</v>
      </c>
      <c r="B259" s="30">
        <v>20041.349999999999</v>
      </c>
    </row>
    <row r="260" spans="1:2" hidden="1" x14ac:dyDescent="0.2">
      <c r="A260" s="66">
        <v>3568</v>
      </c>
      <c r="B260" s="30">
        <v>3445</v>
      </c>
    </row>
    <row r="261" spans="1:2" hidden="1" x14ac:dyDescent="0.2">
      <c r="A261" s="66">
        <v>3574</v>
      </c>
      <c r="B261" s="30">
        <v>323.5</v>
      </c>
    </row>
    <row r="262" spans="1:2" hidden="1" x14ac:dyDescent="0.2">
      <c r="A262" s="66">
        <v>3585</v>
      </c>
      <c r="B262" s="30">
        <v>2118.6</v>
      </c>
    </row>
    <row r="263" spans="1:2" hidden="1" x14ac:dyDescent="0.2">
      <c r="A263" s="66">
        <v>3590</v>
      </c>
      <c r="B263" s="30">
        <v>2243.4</v>
      </c>
    </row>
    <row r="264" spans="1:2" hidden="1" x14ac:dyDescent="0.2">
      <c r="A264" s="66">
        <v>3593</v>
      </c>
      <c r="B264" s="30">
        <v>9291.35</v>
      </c>
    </row>
    <row r="265" spans="1:2" hidden="1" x14ac:dyDescent="0.2">
      <c r="A265" s="66">
        <v>3594</v>
      </c>
      <c r="B265" s="30">
        <v>9699.6</v>
      </c>
    </row>
    <row r="266" spans="1:2" hidden="1" x14ac:dyDescent="0.2">
      <c r="A266" s="66">
        <v>3603</v>
      </c>
      <c r="B266" s="30">
        <v>13017.95</v>
      </c>
    </row>
    <row r="267" spans="1:2" hidden="1" x14ac:dyDescent="0.2">
      <c r="A267" s="66">
        <v>3618</v>
      </c>
      <c r="B267" s="30">
        <v>6128</v>
      </c>
    </row>
    <row r="268" spans="1:2" hidden="1" x14ac:dyDescent="0.2">
      <c r="A268" s="66">
        <v>3626</v>
      </c>
      <c r="B268" s="30">
        <v>14627</v>
      </c>
    </row>
    <row r="269" spans="1:2" hidden="1" x14ac:dyDescent="0.2">
      <c r="A269" s="66">
        <v>3630</v>
      </c>
      <c r="B269" s="30">
        <v>7242.2</v>
      </c>
    </row>
    <row r="270" spans="1:2" hidden="1" x14ac:dyDescent="0.2">
      <c r="A270" s="66">
        <v>3631</v>
      </c>
      <c r="B270" s="30">
        <v>12096.3</v>
      </c>
    </row>
    <row r="271" spans="1:2" hidden="1" x14ac:dyDescent="0.2">
      <c r="A271" s="66">
        <v>3632</v>
      </c>
      <c r="B271" s="30">
        <v>7492.4</v>
      </c>
    </row>
    <row r="272" spans="1:2" hidden="1" x14ac:dyDescent="0.2">
      <c r="A272" s="66">
        <v>3635</v>
      </c>
      <c r="B272" s="30">
        <v>2001</v>
      </c>
    </row>
    <row r="273" spans="1:2" hidden="1" x14ac:dyDescent="0.2">
      <c r="A273" s="66">
        <v>3637</v>
      </c>
      <c r="B273" s="30">
        <v>12192.050000000001</v>
      </c>
    </row>
    <row r="274" spans="1:2" hidden="1" x14ac:dyDescent="0.2">
      <c r="A274" s="66">
        <v>3644</v>
      </c>
      <c r="B274" s="30">
        <v>8907.6</v>
      </c>
    </row>
    <row r="275" spans="1:2" hidden="1" x14ac:dyDescent="0.2">
      <c r="A275" s="66">
        <v>3645</v>
      </c>
      <c r="B275" s="30">
        <v>1397.5</v>
      </c>
    </row>
    <row r="276" spans="1:2" hidden="1" x14ac:dyDescent="0.2">
      <c r="A276" s="66">
        <v>3647</v>
      </c>
      <c r="B276" s="30">
        <v>3413</v>
      </c>
    </row>
    <row r="277" spans="1:2" hidden="1" x14ac:dyDescent="0.2">
      <c r="A277" s="66">
        <v>3665</v>
      </c>
      <c r="B277" s="30">
        <v>5967.4000000000005</v>
      </c>
    </row>
    <row r="278" spans="1:2" hidden="1" x14ac:dyDescent="0.2">
      <c r="A278" s="66">
        <v>3683</v>
      </c>
      <c r="B278" s="30">
        <v>5718.8</v>
      </c>
    </row>
    <row r="279" spans="1:2" hidden="1" x14ac:dyDescent="0.2">
      <c r="A279" s="66">
        <v>3708</v>
      </c>
      <c r="B279" s="30">
        <v>9898.75</v>
      </c>
    </row>
    <row r="280" spans="1:2" hidden="1" x14ac:dyDescent="0.2">
      <c r="A280" s="66">
        <v>3709</v>
      </c>
      <c r="B280" s="30">
        <v>5887</v>
      </c>
    </row>
    <row r="281" spans="1:2" hidden="1" x14ac:dyDescent="0.2">
      <c r="A281" s="66">
        <v>3711</v>
      </c>
      <c r="B281" s="30">
        <v>17801.8</v>
      </c>
    </row>
    <row r="282" spans="1:2" hidden="1" x14ac:dyDescent="0.2">
      <c r="A282" s="66">
        <v>3719</v>
      </c>
      <c r="B282" s="30">
        <v>11208.6</v>
      </c>
    </row>
    <row r="283" spans="1:2" hidden="1" x14ac:dyDescent="0.2">
      <c r="A283" s="66">
        <v>3723</v>
      </c>
      <c r="B283" s="30">
        <v>18257.25</v>
      </c>
    </row>
    <row r="284" spans="1:2" hidden="1" x14ac:dyDescent="0.2">
      <c r="A284" s="66">
        <v>3734</v>
      </c>
      <c r="B284" s="30">
        <v>2843.2</v>
      </c>
    </row>
    <row r="285" spans="1:2" hidden="1" x14ac:dyDescent="0.2">
      <c r="A285" s="66">
        <v>3735</v>
      </c>
      <c r="B285" s="30">
        <v>4520.6000000000004</v>
      </c>
    </row>
    <row r="286" spans="1:2" hidden="1" x14ac:dyDescent="0.2">
      <c r="A286" s="66">
        <v>3743</v>
      </c>
      <c r="B286" s="30">
        <v>5651.4</v>
      </c>
    </row>
    <row r="287" spans="1:2" hidden="1" x14ac:dyDescent="0.2">
      <c r="A287" s="66">
        <v>3748</v>
      </c>
      <c r="B287" s="30">
        <v>41076.949999999997</v>
      </c>
    </row>
    <row r="288" spans="1:2" hidden="1" x14ac:dyDescent="0.2">
      <c r="A288" s="66">
        <v>3753</v>
      </c>
      <c r="B288" s="30">
        <v>4097.8</v>
      </c>
    </row>
    <row r="289" spans="1:2" hidden="1" x14ac:dyDescent="0.2">
      <c r="A289" s="66">
        <v>3757</v>
      </c>
      <c r="B289" s="30">
        <v>29880.35</v>
      </c>
    </row>
    <row r="290" spans="1:2" hidden="1" x14ac:dyDescent="0.2">
      <c r="A290" s="66">
        <v>3758</v>
      </c>
      <c r="B290" s="30">
        <v>14198.22</v>
      </c>
    </row>
    <row r="291" spans="1:2" hidden="1" x14ac:dyDescent="0.2">
      <c r="A291" s="66">
        <v>3760</v>
      </c>
      <c r="B291" s="30">
        <v>17734.2</v>
      </c>
    </row>
    <row r="292" spans="1:2" hidden="1" x14ac:dyDescent="0.2">
      <c r="A292" s="66">
        <v>3761</v>
      </c>
      <c r="B292" s="30">
        <v>18440</v>
      </c>
    </row>
    <row r="293" spans="1:2" hidden="1" x14ac:dyDescent="0.2">
      <c r="A293" s="66">
        <v>3763</v>
      </c>
      <c r="B293" s="30">
        <v>8054.5499999999993</v>
      </c>
    </row>
    <row r="294" spans="1:2" hidden="1" x14ac:dyDescent="0.2">
      <c r="A294" s="66">
        <v>3764</v>
      </c>
      <c r="B294" s="30">
        <v>11577.25</v>
      </c>
    </row>
    <row r="295" spans="1:2" hidden="1" x14ac:dyDescent="0.2">
      <c r="A295" s="66">
        <v>3765</v>
      </c>
      <c r="B295" s="30">
        <v>3932.75</v>
      </c>
    </row>
    <row r="296" spans="1:2" hidden="1" x14ac:dyDescent="0.2">
      <c r="A296" s="66">
        <v>3766</v>
      </c>
      <c r="B296" s="30">
        <v>2528.65</v>
      </c>
    </row>
    <row r="297" spans="1:2" hidden="1" x14ac:dyDescent="0.2">
      <c r="A297" s="66">
        <v>3768</v>
      </c>
      <c r="B297" s="30">
        <v>4270</v>
      </c>
    </row>
    <row r="298" spans="1:2" hidden="1" x14ac:dyDescent="0.2">
      <c r="A298" s="66">
        <v>3772</v>
      </c>
      <c r="B298" s="30">
        <v>9740.82</v>
      </c>
    </row>
    <row r="299" spans="1:2" hidden="1" x14ac:dyDescent="0.2">
      <c r="A299" s="66">
        <v>3783</v>
      </c>
      <c r="B299" s="30">
        <v>15411</v>
      </c>
    </row>
    <row r="300" spans="1:2" hidden="1" x14ac:dyDescent="0.2">
      <c r="A300" s="66">
        <v>3789</v>
      </c>
      <c r="B300" s="30">
        <v>2676.8</v>
      </c>
    </row>
    <row r="301" spans="1:2" hidden="1" x14ac:dyDescent="0.2">
      <c r="A301" s="66">
        <v>3816</v>
      </c>
      <c r="B301" s="30">
        <v>667.6</v>
      </c>
    </row>
    <row r="302" spans="1:2" hidden="1" x14ac:dyDescent="0.2">
      <c r="A302" s="66">
        <v>3826</v>
      </c>
      <c r="B302" s="30">
        <v>4877.3999999999996</v>
      </c>
    </row>
    <row r="303" spans="1:2" hidden="1" x14ac:dyDescent="0.2">
      <c r="A303" s="66">
        <v>3832</v>
      </c>
      <c r="B303" s="30">
        <v>9400.6</v>
      </c>
    </row>
    <row r="304" spans="1:2" hidden="1" x14ac:dyDescent="0.2">
      <c r="A304" s="66">
        <v>3838</v>
      </c>
      <c r="B304" s="30">
        <v>6024.7</v>
      </c>
    </row>
    <row r="305" spans="1:2" hidden="1" x14ac:dyDescent="0.2">
      <c r="A305" s="66">
        <v>3846</v>
      </c>
      <c r="B305" s="30">
        <v>21172</v>
      </c>
    </row>
    <row r="306" spans="1:2" hidden="1" x14ac:dyDescent="0.2">
      <c r="A306" s="66">
        <v>3851</v>
      </c>
      <c r="B306" s="30">
        <v>11590.4</v>
      </c>
    </row>
    <row r="307" spans="1:2" hidden="1" x14ac:dyDescent="0.2">
      <c r="A307" s="66">
        <v>3853</v>
      </c>
      <c r="B307" s="30">
        <v>3351</v>
      </c>
    </row>
    <row r="308" spans="1:2" hidden="1" x14ac:dyDescent="0.2">
      <c r="A308" s="66">
        <v>3868</v>
      </c>
      <c r="B308" s="30">
        <v>5367.6</v>
      </c>
    </row>
    <row r="309" spans="1:2" hidden="1" x14ac:dyDescent="0.2">
      <c r="A309" s="66">
        <v>3896</v>
      </c>
      <c r="B309" s="30">
        <v>15721.7</v>
      </c>
    </row>
    <row r="310" spans="1:2" hidden="1" x14ac:dyDescent="0.2">
      <c r="A310" s="66">
        <v>3903</v>
      </c>
      <c r="B310" s="30">
        <v>3636.2</v>
      </c>
    </row>
    <row r="311" spans="1:2" hidden="1" x14ac:dyDescent="0.2">
      <c r="A311" s="66">
        <v>3941</v>
      </c>
      <c r="B311" s="30">
        <v>16015.2</v>
      </c>
    </row>
    <row r="312" spans="1:2" hidden="1" x14ac:dyDescent="0.2">
      <c r="A312" s="66">
        <v>3954</v>
      </c>
      <c r="B312" s="30">
        <v>9694.7999999999993</v>
      </c>
    </row>
    <row r="313" spans="1:2" hidden="1" x14ac:dyDescent="0.2">
      <c r="A313" s="66">
        <v>3962</v>
      </c>
      <c r="B313" s="30">
        <v>13125.199999999999</v>
      </c>
    </row>
    <row r="314" spans="1:2" hidden="1" x14ac:dyDescent="0.2">
      <c r="A314" s="66">
        <v>3995</v>
      </c>
      <c r="B314" s="30">
        <v>12011.6</v>
      </c>
    </row>
    <row r="315" spans="1:2" hidden="1" x14ac:dyDescent="0.2">
      <c r="A315" s="66">
        <v>5555</v>
      </c>
      <c r="B315" s="80">
        <v>2905.35</v>
      </c>
    </row>
  </sheetData>
  <sheetProtection password="BDF2"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99"/>
  <sheetViews>
    <sheetView workbookViewId="0">
      <pane ySplit="1" topLeftCell="A2" activePane="bottomLeft" state="frozen"/>
      <selection pane="bottomLeft" activeCell="A2" sqref="A2:XFD321"/>
    </sheetView>
  </sheetViews>
  <sheetFormatPr defaultColWidth="9.140625" defaultRowHeight="15.75" x14ac:dyDescent="0.25"/>
  <cols>
    <col min="1" max="1" width="10.28515625" style="39" bestFit="1" customWidth="1"/>
    <col min="2" max="2" width="20.85546875" style="30" bestFit="1" customWidth="1"/>
    <col min="3" max="3" width="10.5703125" style="37" bestFit="1" customWidth="1"/>
    <col min="4" max="4" width="15" style="31" bestFit="1" customWidth="1"/>
    <col min="5" max="5" width="16.42578125" style="37" bestFit="1" customWidth="1"/>
    <col min="6" max="6" width="18.28515625" style="31" bestFit="1" customWidth="1"/>
    <col min="7" max="7" width="9.5703125" style="31" bestFit="1" customWidth="1"/>
    <col min="8" max="8" width="22.28515625" style="30" customWidth="1"/>
    <col min="9" max="9" width="9.7109375" style="30" customWidth="1"/>
    <col min="10" max="10" width="15.28515625" style="30" customWidth="1"/>
    <col min="11" max="11" width="12.28515625" style="27" bestFit="1" customWidth="1"/>
    <col min="12" max="16384" width="9.140625" style="27"/>
  </cols>
  <sheetData>
    <row r="1" spans="1:10" s="36" customFormat="1" ht="15.75" customHeight="1" x14ac:dyDescent="0.25">
      <c r="A1" s="38" t="s">
        <v>151</v>
      </c>
      <c r="B1" s="33" t="s">
        <v>152</v>
      </c>
      <c r="C1" s="34" t="s">
        <v>150</v>
      </c>
      <c r="D1" s="35" t="s">
        <v>149</v>
      </c>
      <c r="E1" s="34" t="s">
        <v>148</v>
      </c>
      <c r="F1" s="32" t="s">
        <v>153</v>
      </c>
      <c r="G1" s="32" t="s">
        <v>154</v>
      </c>
      <c r="H1" s="41" t="s">
        <v>160</v>
      </c>
      <c r="I1" s="41" t="s">
        <v>159</v>
      </c>
      <c r="J1" s="41" t="s">
        <v>158</v>
      </c>
    </row>
    <row r="2" spans="1:10" s="28" customFormat="1" ht="15.75" hidden="1" customHeight="1" x14ac:dyDescent="0.25">
      <c r="A2" s="39">
        <v>1005</v>
      </c>
      <c r="B2" s="30" t="s">
        <v>73</v>
      </c>
      <c r="C2" s="37">
        <v>10119</v>
      </c>
      <c r="D2" s="31">
        <v>1207.2</v>
      </c>
      <c r="E2" s="37">
        <v>8911.7999999999993</v>
      </c>
      <c r="F2" s="31">
        <v>8911.7999999999993</v>
      </c>
      <c r="G2" s="31">
        <v>0</v>
      </c>
      <c r="H2" s="30" t="s">
        <v>156</v>
      </c>
      <c r="I2" s="30">
        <v>2012</v>
      </c>
      <c r="J2" s="30">
        <v>0.6</v>
      </c>
    </row>
    <row r="3" spans="1:10" s="28" customFormat="1" ht="15.75" hidden="1" customHeight="1" x14ac:dyDescent="0.25">
      <c r="A3" s="39">
        <v>1007</v>
      </c>
      <c r="B3" s="30" t="s">
        <v>64</v>
      </c>
      <c r="C3" s="37">
        <v>6258</v>
      </c>
      <c r="D3" s="31">
        <v>744.6</v>
      </c>
      <c r="E3" s="37">
        <v>5513.4</v>
      </c>
      <c r="F3" s="31">
        <v>5513.4</v>
      </c>
      <c r="G3" s="31">
        <v>0</v>
      </c>
      <c r="H3" s="30" t="s">
        <v>156</v>
      </c>
      <c r="I3" s="30">
        <v>1241</v>
      </c>
      <c r="J3" s="30">
        <v>0.6</v>
      </c>
    </row>
    <row r="4" spans="1:10" s="28" customFormat="1" ht="15.75" hidden="1" customHeight="1" x14ac:dyDescent="0.25">
      <c r="A4" s="39">
        <v>1009</v>
      </c>
      <c r="B4" s="30" t="s">
        <v>54</v>
      </c>
      <c r="C4" s="37">
        <v>22513</v>
      </c>
      <c r="D4" s="31">
        <v>2683.2</v>
      </c>
      <c r="E4" s="37">
        <v>19829.8</v>
      </c>
      <c r="F4" s="31">
        <v>19829.8</v>
      </c>
      <c r="G4" s="31">
        <v>0</v>
      </c>
      <c r="H4" s="30" t="s">
        <v>156</v>
      </c>
      <c r="I4" s="30">
        <v>4472</v>
      </c>
      <c r="J4" s="30">
        <v>0.6</v>
      </c>
    </row>
    <row r="5" spans="1:10" s="28" customFormat="1" ht="15.75" hidden="1" customHeight="1" x14ac:dyDescent="0.25">
      <c r="A5" s="39">
        <v>1012</v>
      </c>
      <c r="B5" s="30" t="s">
        <v>46</v>
      </c>
      <c r="C5" s="37">
        <v>4902</v>
      </c>
      <c r="D5" s="31">
        <v>570</v>
      </c>
      <c r="E5" s="37">
        <v>4332</v>
      </c>
      <c r="F5" s="31">
        <v>4332</v>
      </c>
      <c r="G5" s="31">
        <v>0</v>
      </c>
      <c r="H5" s="30" t="s">
        <v>156</v>
      </c>
      <c r="I5" s="30">
        <v>950</v>
      </c>
      <c r="J5" s="30">
        <v>0.6</v>
      </c>
    </row>
    <row r="6" spans="1:10" s="28" customFormat="1" ht="15.75" hidden="1" customHeight="1" x14ac:dyDescent="0.25">
      <c r="A6" s="39">
        <v>1016</v>
      </c>
      <c r="B6" s="30" t="s">
        <v>67</v>
      </c>
      <c r="C6" s="37">
        <v>5031</v>
      </c>
      <c r="D6" s="31">
        <v>600</v>
      </c>
      <c r="E6" s="37">
        <v>4431</v>
      </c>
      <c r="F6" s="31">
        <v>4431</v>
      </c>
      <c r="G6" s="31">
        <v>0</v>
      </c>
      <c r="H6" s="30" t="s">
        <v>156</v>
      </c>
      <c r="I6" s="30">
        <v>1000</v>
      </c>
      <c r="J6" s="30">
        <v>0.6</v>
      </c>
    </row>
    <row r="7" spans="1:10" s="28" customFormat="1" ht="15.75" hidden="1" customHeight="1" x14ac:dyDescent="0.25">
      <c r="A7" s="39">
        <v>1019</v>
      </c>
      <c r="B7" s="30" t="s">
        <v>133</v>
      </c>
      <c r="C7" s="37">
        <v>21605</v>
      </c>
      <c r="D7" s="31">
        <v>2782.65</v>
      </c>
      <c r="E7" s="37">
        <v>18822.349999999999</v>
      </c>
      <c r="F7" s="31">
        <v>18822.349999999999</v>
      </c>
      <c r="G7" s="31">
        <v>0</v>
      </c>
      <c r="H7" s="30" t="s">
        <v>156</v>
      </c>
      <c r="I7" s="30">
        <v>4281</v>
      </c>
      <c r="J7" s="30">
        <v>0.65</v>
      </c>
    </row>
    <row r="8" spans="1:10" s="28" customFormat="1" ht="15.75" hidden="1" customHeight="1" x14ac:dyDescent="0.25">
      <c r="A8" s="39">
        <v>1020</v>
      </c>
      <c r="B8" s="30" t="s">
        <v>53</v>
      </c>
      <c r="C8" s="37">
        <v>7203</v>
      </c>
      <c r="D8" s="31">
        <v>859.8</v>
      </c>
      <c r="E8" s="37">
        <v>6343.2</v>
      </c>
      <c r="F8" s="31">
        <v>6343.2</v>
      </c>
      <c r="G8" s="31">
        <v>0</v>
      </c>
      <c r="H8" s="30" t="s">
        <v>156</v>
      </c>
      <c r="I8" s="30">
        <v>1433</v>
      </c>
      <c r="J8" s="30">
        <v>0.6</v>
      </c>
    </row>
    <row r="9" spans="1:10" s="28" customFormat="1" ht="15.75" hidden="1" customHeight="1" x14ac:dyDescent="0.25">
      <c r="A9" s="39">
        <v>1021</v>
      </c>
      <c r="B9" s="30" t="s">
        <v>39</v>
      </c>
      <c r="C9" s="37">
        <v>6980</v>
      </c>
      <c r="D9" s="31">
        <v>831.6</v>
      </c>
      <c r="E9" s="37">
        <v>6148.4</v>
      </c>
      <c r="F9" s="31">
        <v>6148.4</v>
      </c>
      <c r="G9" s="31">
        <v>0</v>
      </c>
      <c r="H9" s="30" t="s">
        <v>156</v>
      </c>
      <c r="I9" s="30">
        <v>1386</v>
      </c>
      <c r="J9" s="30">
        <v>0.6</v>
      </c>
    </row>
    <row r="10" spans="1:10" s="28" customFormat="1" ht="15.75" hidden="1" customHeight="1" x14ac:dyDescent="0.25">
      <c r="A10" s="39">
        <v>1022</v>
      </c>
      <c r="B10" s="30" t="s">
        <v>60</v>
      </c>
      <c r="C10" s="37">
        <v>8659</v>
      </c>
      <c r="D10" s="31">
        <v>1030.2</v>
      </c>
      <c r="E10" s="37">
        <v>7628.8</v>
      </c>
      <c r="F10" s="31">
        <v>7628.8</v>
      </c>
      <c r="G10" s="31">
        <v>0</v>
      </c>
      <c r="H10" s="30" t="s">
        <v>156</v>
      </c>
      <c r="I10" s="30">
        <v>1717</v>
      </c>
      <c r="J10" s="30">
        <v>0.6</v>
      </c>
    </row>
    <row r="11" spans="1:10" s="28" customFormat="1" ht="15.75" hidden="1" customHeight="1" x14ac:dyDescent="0.25">
      <c r="A11" s="39">
        <v>1026</v>
      </c>
      <c r="B11" s="30" t="s">
        <v>75</v>
      </c>
      <c r="C11" s="37">
        <v>16426</v>
      </c>
      <c r="D11" s="31">
        <v>1960.8</v>
      </c>
      <c r="E11" s="37">
        <v>14465.2</v>
      </c>
      <c r="F11" s="31">
        <v>14465.2</v>
      </c>
      <c r="G11" s="31">
        <v>0</v>
      </c>
      <c r="H11" s="30" t="s">
        <v>156</v>
      </c>
      <c r="I11" s="30">
        <v>3268</v>
      </c>
      <c r="J11" s="30">
        <v>0.6</v>
      </c>
    </row>
    <row r="12" spans="1:10" s="28" customFormat="1" ht="15.75" hidden="1" customHeight="1" x14ac:dyDescent="0.25">
      <c r="A12" s="39">
        <v>1031</v>
      </c>
      <c r="B12" s="30" t="s">
        <v>34</v>
      </c>
      <c r="C12" s="37">
        <v>30220</v>
      </c>
      <c r="D12" s="31">
        <v>3902.6</v>
      </c>
      <c r="E12" s="37">
        <v>26317.4</v>
      </c>
      <c r="F12" s="31">
        <v>26317.4</v>
      </c>
      <c r="G12" s="31">
        <v>0</v>
      </c>
      <c r="H12" s="30" t="s">
        <v>156</v>
      </c>
      <c r="I12" s="30">
        <v>6004</v>
      </c>
      <c r="J12" s="30">
        <v>0.65</v>
      </c>
    </row>
    <row r="13" spans="1:10" s="28" customFormat="1" ht="15.75" hidden="1" customHeight="1" x14ac:dyDescent="0.25">
      <c r="A13" s="39">
        <v>1040</v>
      </c>
      <c r="B13" s="30" t="s">
        <v>73</v>
      </c>
      <c r="C13" s="37">
        <v>3192</v>
      </c>
      <c r="D13" s="31">
        <v>381</v>
      </c>
      <c r="E13" s="37">
        <v>2811</v>
      </c>
      <c r="F13" s="31">
        <v>2811</v>
      </c>
      <c r="G13" s="31">
        <v>0</v>
      </c>
      <c r="H13" s="30" t="s">
        <v>156</v>
      </c>
      <c r="I13" s="30">
        <v>635</v>
      </c>
      <c r="J13" s="30">
        <v>0.6</v>
      </c>
    </row>
    <row r="14" spans="1:10" s="28" customFormat="1" ht="15.75" hidden="1" customHeight="1" x14ac:dyDescent="0.25">
      <c r="A14" s="39">
        <v>1042</v>
      </c>
      <c r="B14" s="30" t="s">
        <v>19</v>
      </c>
      <c r="C14" s="37">
        <v>14418</v>
      </c>
      <c r="D14" s="31">
        <v>1864.2</v>
      </c>
      <c r="E14" s="37">
        <v>12553.8</v>
      </c>
      <c r="F14" s="31">
        <v>12553.8</v>
      </c>
      <c r="G14" s="31">
        <v>0</v>
      </c>
      <c r="H14" s="30" t="s">
        <v>156</v>
      </c>
      <c r="I14" s="30">
        <v>2868</v>
      </c>
      <c r="J14" s="30">
        <v>0.65</v>
      </c>
    </row>
    <row r="15" spans="1:10" s="28" customFormat="1" ht="15.75" hidden="1" customHeight="1" x14ac:dyDescent="0.25">
      <c r="A15" s="39">
        <v>1048</v>
      </c>
      <c r="B15" s="30" t="s">
        <v>74</v>
      </c>
      <c r="C15" s="37">
        <v>11952</v>
      </c>
      <c r="D15" s="31">
        <v>1423.2</v>
      </c>
      <c r="E15" s="37">
        <v>10528.8</v>
      </c>
      <c r="F15" s="31">
        <v>10528.8</v>
      </c>
      <c r="G15" s="31">
        <v>0</v>
      </c>
      <c r="H15" s="30" t="s">
        <v>156</v>
      </c>
      <c r="I15" s="30">
        <v>2372</v>
      </c>
      <c r="J15" s="30">
        <v>0.6</v>
      </c>
    </row>
    <row r="16" spans="1:10" s="28" customFormat="1" ht="15.75" hidden="1" customHeight="1" x14ac:dyDescent="0.25">
      <c r="A16" s="39">
        <v>1049</v>
      </c>
      <c r="B16" s="30" t="s">
        <v>21</v>
      </c>
      <c r="C16" s="37">
        <v>20394</v>
      </c>
      <c r="D16" s="31">
        <v>2639.65</v>
      </c>
      <c r="E16" s="37">
        <v>17754.349999999999</v>
      </c>
      <c r="F16" s="31">
        <v>17754.349999999999</v>
      </c>
      <c r="G16" s="31">
        <v>0</v>
      </c>
      <c r="H16" s="30" t="s">
        <v>156</v>
      </c>
      <c r="I16" s="30">
        <v>4061</v>
      </c>
      <c r="J16" s="30">
        <v>0.65</v>
      </c>
    </row>
    <row r="17" spans="1:10" s="28" customFormat="1" ht="15.75" hidden="1" customHeight="1" x14ac:dyDescent="0.25">
      <c r="A17" s="39">
        <v>1054</v>
      </c>
      <c r="B17" s="30" t="s">
        <v>21</v>
      </c>
      <c r="C17" s="37">
        <v>13674</v>
      </c>
      <c r="D17" s="31">
        <v>1758.25</v>
      </c>
      <c r="E17" s="37">
        <v>11915.75</v>
      </c>
      <c r="F17" s="31">
        <v>11915.75</v>
      </c>
      <c r="G17" s="31">
        <v>0</v>
      </c>
      <c r="H17" s="30" t="s">
        <v>156</v>
      </c>
      <c r="I17" s="30">
        <v>2705</v>
      </c>
      <c r="J17" s="30">
        <v>0.65</v>
      </c>
    </row>
    <row r="18" spans="1:10" s="28" customFormat="1" ht="15.75" hidden="1" customHeight="1" x14ac:dyDescent="0.25">
      <c r="A18" s="39">
        <v>1058</v>
      </c>
      <c r="B18" s="30" t="s">
        <v>83</v>
      </c>
      <c r="C18" s="37">
        <v>15881</v>
      </c>
      <c r="D18" s="31">
        <v>1888.8</v>
      </c>
      <c r="E18" s="37">
        <v>13992.2</v>
      </c>
      <c r="F18" s="31">
        <v>13992.2</v>
      </c>
      <c r="G18" s="31">
        <v>0</v>
      </c>
      <c r="H18" s="30" t="s">
        <v>156</v>
      </c>
      <c r="I18" s="30">
        <v>3148</v>
      </c>
      <c r="J18" s="30">
        <v>0.6</v>
      </c>
    </row>
    <row r="19" spans="1:10" s="28" customFormat="1" ht="15.75" hidden="1" customHeight="1" x14ac:dyDescent="0.25">
      <c r="A19" s="39">
        <v>1062</v>
      </c>
      <c r="B19" s="30" t="s">
        <v>60</v>
      </c>
      <c r="C19" s="37">
        <v>14314</v>
      </c>
      <c r="D19" s="31">
        <v>1846.65</v>
      </c>
      <c r="E19" s="37">
        <v>12467.35</v>
      </c>
      <c r="F19" s="31">
        <v>12467.35</v>
      </c>
      <c r="G19" s="31">
        <v>0</v>
      </c>
      <c r="H19" s="30" t="s">
        <v>156</v>
      </c>
      <c r="I19" s="30">
        <v>2841</v>
      </c>
      <c r="J19" s="30">
        <v>0.65</v>
      </c>
    </row>
    <row r="20" spans="1:10" s="28" customFormat="1" ht="15.75" hidden="1" customHeight="1" x14ac:dyDescent="0.25">
      <c r="A20" s="39">
        <v>1069</v>
      </c>
      <c r="B20" s="30" t="s">
        <v>21</v>
      </c>
      <c r="C20" s="37">
        <v>28085</v>
      </c>
      <c r="D20" s="31">
        <v>3349.8</v>
      </c>
      <c r="E20" s="37">
        <v>24735.200000000001</v>
      </c>
      <c r="F20" s="31">
        <v>24735.200000000001</v>
      </c>
      <c r="G20" s="31">
        <v>0</v>
      </c>
      <c r="H20" s="30" t="s">
        <v>156</v>
      </c>
      <c r="I20" s="30">
        <v>5583</v>
      </c>
      <c r="J20" s="30">
        <v>0.6</v>
      </c>
    </row>
    <row r="21" spans="1:10" s="28" customFormat="1" ht="15.75" hidden="1" customHeight="1" x14ac:dyDescent="0.25">
      <c r="A21" s="39">
        <v>1071</v>
      </c>
      <c r="B21" s="30" t="s">
        <v>34</v>
      </c>
      <c r="C21" s="37">
        <v>9131</v>
      </c>
      <c r="D21" s="31">
        <v>1086.5999999999999</v>
      </c>
      <c r="E21" s="37">
        <v>8044.4</v>
      </c>
      <c r="F21" s="31">
        <v>8044.4</v>
      </c>
      <c r="G21" s="31">
        <v>0</v>
      </c>
      <c r="H21" s="30" t="s">
        <v>156</v>
      </c>
      <c r="I21" s="30">
        <v>1811</v>
      </c>
      <c r="J21" s="30">
        <v>0.6</v>
      </c>
    </row>
    <row r="22" spans="1:10" s="28" customFormat="1" ht="15.75" hidden="1" customHeight="1" x14ac:dyDescent="0.25">
      <c r="A22" s="39">
        <v>1078</v>
      </c>
      <c r="B22" s="30" t="s">
        <v>73</v>
      </c>
      <c r="C22" s="37">
        <v>12611</v>
      </c>
      <c r="D22" s="31">
        <v>1634.75</v>
      </c>
      <c r="E22" s="37">
        <v>10976.25</v>
      </c>
      <c r="F22" s="31">
        <v>10976.25</v>
      </c>
      <c r="G22" s="31">
        <v>0</v>
      </c>
      <c r="H22" s="30" t="s">
        <v>156</v>
      </c>
      <c r="I22" s="30">
        <v>2515</v>
      </c>
      <c r="J22" s="30">
        <v>0.65</v>
      </c>
    </row>
    <row r="23" spans="1:10" s="28" customFormat="1" ht="15.75" hidden="1" customHeight="1" x14ac:dyDescent="0.25">
      <c r="A23" s="39">
        <v>1080</v>
      </c>
      <c r="B23" s="30" t="s">
        <v>39</v>
      </c>
      <c r="C23" s="37">
        <v>23886</v>
      </c>
      <c r="D23" s="31">
        <v>3082.95</v>
      </c>
      <c r="E23" s="37">
        <v>20803.05</v>
      </c>
      <c r="F23" s="31">
        <v>20803.05</v>
      </c>
      <c r="G23" s="31">
        <v>0</v>
      </c>
      <c r="H23" s="30" t="s">
        <v>156</v>
      </c>
      <c r="I23" s="30">
        <v>4743</v>
      </c>
      <c r="J23" s="30">
        <v>0.65</v>
      </c>
    </row>
    <row r="24" spans="1:10" s="28" customFormat="1" ht="15.75" hidden="1" customHeight="1" x14ac:dyDescent="0.25">
      <c r="A24" s="39">
        <v>1082</v>
      </c>
      <c r="B24" s="30" t="s">
        <v>42</v>
      </c>
      <c r="C24" s="37">
        <v>17088</v>
      </c>
      <c r="D24" s="31">
        <v>2033.4</v>
      </c>
      <c r="E24" s="37">
        <v>15054.6</v>
      </c>
      <c r="F24" s="31">
        <v>15054.6</v>
      </c>
      <c r="G24" s="31">
        <v>0</v>
      </c>
      <c r="H24" s="30" t="s">
        <v>156</v>
      </c>
      <c r="I24" s="30">
        <v>3389</v>
      </c>
      <c r="J24" s="30">
        <v>0.6</v>
      </c>
    </row>
    <row r="25" spans="1:10" s="28" customFormat="1" ht="15.75" hidden="1" customHeight="1" x14ac:dyDescent="0.25">
      <c r="A25" s="39">
        <v>1085</v>
      </c>
      <c r="B25" s="30" t="s">
        <v>19</v>
      </c>
      <c r="C25" s="37">
        <v>28930</v>
      </c>
      <c r="D25" s="31">
        <v>3737.5</v>
      </c>
      <c r="E25" s="37">
        <v>25192.5</v>
      </c>
      <c r="F25" s="31">
        <v>25192.5</v>
      </c>
      <c r="G25" s="31">
        <v>0</v>
      </c>
      <c r="H25" s="30" t="s">
        <v>156</v>
      </c>
      <c r="I25" s="30">
        <v>5750</v>
      </c>
      <c r="J25" s="30">
        <v>0.65</v>
      </c>
    </row>
    <row r="26" spans="1:10" s="28" customFormat="1" ht="15.75" hidden="1" customHeight="1" x14ac:dyDescent="0.25">
      <c r="A26" s="39">
        <v>1090</v>
      </c>
      <c r="B26" s="30" t="s">
        <v>60</v>
      </c>
      <c r="C26" s="37">
        <v>9146</v>
      </c>
      <c r="D26" s="31">
        <v>1088.4000000000001</v>
      </c>
      <c r="E26" s="37">
        <v>8057.6</v>
      </c>
      <c r="F26" s="31">
        <v>8057.6</v>
      </c>
      <c r="G26" s="31">
        <v>0</v>
      </c>
      <c r="H26" s="30" t="s">
        <v>156</v>
      </c>
      <c r="I26" s="30">
        <v>1814</v>
      </c>
      <c r="J26" s="30">
        <v>0.6</v>
      </c>
    </row>
    <row r="27" spans="1:10" s="28" customFormat="1" ht="15.75" hidden="1" customHeight="1" x14ac:dyDescent="0.25">
      <c r="A27" s="39">
        <v>1093</v>
      </c>
      <c r="B27" s="30" t="s">
        <v>39</v>
      </c>
      <c r="C27" s="37">
        <v>12171</v>
      </c>
      <c r="D27" s="31">
        <v>1569.75</v>
      </c>
      <c r="E27" s="37">
        <v>10601.25</v>
      </c>
      <c r="F27" s="31">
        <v>10601.25</v>
      </c>
      <c r="G27" s="31">
        <v>0</v>
      </c>
      <c r="H27" s="30" t="s">
        <v>156</v>
      </c>
      <c r="I27" s="30">
        <v>2415</v>
      </c>
      <c r="J27" s="30">
        <v>0.65</v>
      </c>
    </row>
    <row r="28" spans="1:10" s="28" customFormat="1" ht="15.75" hidden="1" customHeight="1" x14ac:dyDescent="0.25">
      <c r="A28" s="39">
        <v>1104</v>
      </c>
      <c r="B28" s="30" t="s">
        <v>19</v>
      </c>
      <c r="C28" s="37">
        <v>11155</v>
      </c>
      <c r="D28" s="31">
        <v>1330.2</v>
      </c>
      <c r="E28" s="37">
        <v>9824.7999999999993</v>
      </c>
      <c r="F28" s="31">
        <v>9824.7999999999993</v>
      </c>
      <c r="G28" s="31">
        <v>0</v>
      </c>
      <c r="H28" s="30" t="s">
        <v>156</v>
      </c>
      <c r="I28" s="30">
        <v>2217</v>
      </c>
      <c r="J28" s="30">
        <v>0.6</v>
      </c>
    </row>
    <row r="29" spans="1:10" s="28" customFormat="1" ht="15.75" hidden="1" customHeight="1" x14ac:dyDescent="0.25">
      <c r="A29" s="39">
        <v>1111</v>
      </c>
      <c r="B29" s="30" t="s">
        <v>21</v>
      </c>
      <c r="C29" s="37">
        <v>5997</v>
      </c>
      <c r="D29" s="31">
        <v>712.2</v>
      </c>
      <c r="E29" s="37">
        <v>5284.8</v>
      </c>
      <c r="F29" s="31">
        <v>2112</v>
      </c>
      <c r="G29" s="31">
        <v>3172.8</v>
      </c>
      <c r="H29" s="30" t="s">
        <v>156</v>
      </c>
      <c r="I29" s="30">
        <v>1187</v>
      </c>
      <c r="J29" s="30">
        <v>0.6</v>
      </c>
    </row>
    <row r="30" spans="1:10" s="28" customFormat="1" ht="15.75" hidden="1" customHeight="1" x14ac:dyDescent="0.25">
      <c r="A30" s="39">
        <v>1112</v>
      </c>
      <c r="B30" s="30" t="s">
        <v>74</v>
      </c>
      <c r="C30" s="37">
        <v>12059</v>
      </c>
      <c r="D30" s="31">
        <v>1433.4</v>
      </c>
      <c r="E30" s="37">
        <v>10625.6</v>
      </c>
      <c r="F30" s="31">
        <v>10625.6</v>
      </c>
      <c r="G30" s="31">
        <v>0</v>
      </c>
      <c r="H30" s="30" t="s">
        <v>156</v>
      </c>
      <c r="I30" s="30">
        <v>2389</v>
      </c>
      <c r="J30" s="30">
        <v>0.6</v>
      </c>
    </row>
    <row r="31" spans="1:10" s="28" customFormat="1" ht="15.75" hidden="1" customHeight="1" x14ac:dyDescent="0.25">
      <c r="A31" s="39">
        <v>1114</v>
      </c>
      <c r="B31" s="30" t="s">
        <v>74</v>
      </c>
      <c r="C31" s="37">
        <v>14485</v>
      </c>
      <c r="D31" s="31">
        <v>1872.65</v>
      </c>
      <c r="E31" s="37">
        <v>12612.35</v>
      </c>
      <c r="F31" s="31">
        <v>12612.35</v>
      </c>
      <c r="G31" s="31">
        <v>0</v>
      </c>
      <c r="H31" s="30" t="s">
        <v>156</v>
      </c>
      <c r="I31" s="30">
        <v>2881</v>
      </c>
      <c r="J31" s="30">
        <v>0.65</v>
      </c>
    </row>
    <row r="32" spans="1:10" s="28" customFormat="1" ht="15.75" hidden="1" customHeight="1" x14ac:dyDescent="0.25">
      <c r="A32" s="39">
        <v>1122</v>
      </c>
      <c r="B32" s="30" t="s">
        <v>59</v>
      </c>
      <c r="C32" s="37">
        <v>6146</v>
      </c>
      <c r="D32" s="31">
        <v>726</v>
      </c>
      <c r="E32" s="37">
        <v>5420</v>
      </c>
      <c r="F32" s="31">
        <v>5420</v>
      </c>
      <c r="G32" s="31">
        <v>0</v>
      </c>
      <c r="H32" s="30" t="s">
        <v>156</v>
      </c>
      <c r="I32" s="30">
        <v>1210</v>
      </c>
      <c r="J32" s="30">
        <v>0.6</v>
      </c>
    </row>
    <row r="33" spans="1:10" s="28" customFormat="1" ht="15.75" hidden="1" customHeight="1" x14ac:dyDescent="0.25">
      <c r="A33" s="39">
        <v>1126</v>
      </c>
      <c r="B33" s="30" t="s">
        <v>73</v>
      </c>
      <c r="C33" s="37">
        <v>91</v>
      </c>
      <c r="D33" s="31">
        <v>0</v>
      </c>
      <c r="E33" s="37">
        <v>91</v>
      </c>
      <c r="F33" s="31">
        <v>91</v>
      </c>
      <c r="G33" s="31">
        <v>0</v>
      </c>
      <c r="H33" s="30" t="s">
        <v>156</v>
      </c>
      <c r="I33" s="30">
        <v>18</v>
      </c>
      <c r="J33" s="30"/>
    </row>
    <row r="34" spans="1:10" s="28" customFormat="1" ht="15.75" hidden="1" customHeight="1" x14ac:dyDescent="0.25">
      <c r="A34" s="39">
        <v>1146</v>
      </c>
      <c r="B34" s="30" t="s">
        <v>19</v>
      </c>
      <c r="C34" s="37">
        <v>37491</v>
      </c>
      <c r="D34" s="31">
        <v>4832.1000000000004</v>
      </c>
      <c r="E34" s="37">
        <v>32658.9</v>
      </c>
      <c r="F34" s="31">
        <v>32658.9</v>
      </c>
      <c r="G34" s="31">
        <v>0</v>
      </c>
      <c r="H34" s="30" t="s">
        <v>156</v>
      </c>
      <c r="I34" s="30">
        <v>7434</v>
      </c>
      <c r="J34" s="30">
        <v>0.65</v>
      </c>
    </row>
    <row r="35" spans="1:10" s="28" customFormat="1" ht="15.75" hidden="1" customHeight="1" x14ac:dyDescent="0.25">
      <c r="A35" s="39">
        <v>1147</v>
      </c>
      <c r="B35" s="30" t="s">
        <v>54</v>
      </c>
      <c r="C35" s="37">
        <v>9019</v>
      </c>
      <c r="D35" s="31">
        <v>1072.2</v>
      </c>
      <c r="E35" s="37">
        <v>7946.8</v>
      </c>
      <c r="F35" s="31">
        <v>6544.96</v>
      </c>
      <c r="G35" s="31">
        <v>1401.84</v>
      </c>
      <c r="H35" s="30" t="s">
        <v>156</v>
      </c>
      <c r="I35" s="30">
        <v>1787</v>
      </c>
      <c r="J35" s="30">
        <v>0.6</v>
      </c>
    </row>
    <row r="36" spans="1:10" s="28" customFormat="1" ht="15.75" hidden="1" customHeight="1" x14ac:dyDescent="0.25">
      <c r="A36" s="39">
        <v>1155</v>
      </c>
      <c r="B36" s="30" t="s">
        <v>19</v>
      </c>
      <c r="C36" s="37">
        <v>6239</v>
      </c>
      <c r="D36" s="31">
        <v>741</v>
      </c>
      <c r="E36" s="37">
        <v>5498</v>
      </c>
      <c r="F36" s="31">
        <v>5498</v>
      </c>
      <c r="G36" s="31">
        <v>0</v>
      </c>
      <c r="H36" s="30" t="s">
        <v>156</v>
      </c>
      <c r="I36" s="30">
        <v>1235</v>
      </c>
      <c r="J36" s="30">
        <v>0.6</v>
      </c>
    </row>
    <row r="37" spans="1:10" s="28" customFormat="1" ht="15.75" hidden="1" customHeight="1" x14ac:dyDescent="0.25">
      <c r="A37" s="39">
        <v>1164</v>
      </c>
      <c r="B37" s="30" t="s">
        <v>19</v>
      </c>
      <c r="C37" s="37">
        <v>9962</v>
      </c>
      <c r="D37" s="31">
        <v>1184.4000000000001</v>
      </c>
      <c r="E37" s="37">
        <v>8777.6</v>
      </c>
      <c r="F37" s="31">
        <v>8777.6</v>
      </c>
      <c r="G37" s="31">
        <v>0</v>
      </c>
      <c r="H37" s="30" t="s">
        <v>156</v>
      </c>
      <c r="I37" s="30">
        <v>1974</v>
      </c>
      <c r="J37" s="30">
        <v>0.6</v>
      </c>
    </row>
    <row r="38" spans="1:10" s="28" customFormat="1" ht="15.75" hidden="1" customHeight="1" x14ac:dyDescent="0.25">
      <c r="A38" s="39">
        <v>1169</v>
      </c>
      <c r="B38" s="30" t="s">
        <v>54</v>
      </c>
      <c r="C38" s="37">
        <v>13374</v>
      </c>
      <c r="D38" s="31">
        <v>1597.2</v>
      </c>
      <c r="E38" s="37">
        <v>11776.8</v>
      </c>
      <c r="F38" s="31">
        <v>11776.8</v>
      </c>
      <c r="G38" s="31">
        <v>0</v>
      </c>
      <c r="H38" s="30" t="s">
        <v>156</v>
      </c>
      <c r="I38" s="30">
        <v>2662</v>
      </c>
      <c r="J38" s="30">
        <v>0.6</v>
      </c>
    </row>
    <row r="39" spans="1:10" s="28" customFormat="1" ht="15.75" hidden="1" customHeight="1" x14ac:dyDescent="0.25">
      <c r="A39" s="39">
        <v>1171</v>
      </c>
      <c r="B39" s="30" t="s">
        <v>53</v>
      </c>
      <c r="C39" s="37">
        <v>12111</v>
      </c>
      <c r="D39" s="31">
        <v>1440.6</v>
      </c>
      <c r="E39" s="37">
        <v>10670.4</v>
      </c>
      <c r="F39" s="31">
        <v>10670.4</v>
      </c>
      <c r="G39" s="31">
        <v>0</v>
      </c>
      <c r="H39" s="30" t="s">
        <v>156</v>
      </c>
      <c r="I39" s="30">
        <v>2401</v>
      </c>
      <c r="J39" s="30">
        <v>0.6</v>
      </c>
    </row>
    <row r="40" spans="1:10" s="28" customFormat="1" ht="15.75" hidden="1" customHeight="1" x14ac:dyDescent="0.25">
      <c r="A40" s="39">
        <v>1177</v>
      </c>
      <c r="B40" s="30" t="s">
        <v>21</v>
      </c>
      <c r="C40" s="37">
        <v>9822</v>
      </c>
      <c r="D40" s="31">
        <v>1270.0999999999999</v>
      </c>
      <c r="E40" s="37">
        <v>8551.9</v>
      </c>
      <c r="F40" s="31">
        <v>8551.9</v>
      </c>
      <c r="G40" s="31">
        <v>0</v>
      </c>
      <c r="H40" s="30" t="s">
        <v>156</v>
      </c>
      <c r="I40" s="30">
        <v>1954</v>
      </c>
      <c r="J40" s="30">
        <v>0.65</v>
      </c>
    </row>
    <row r="41" spans="1:10" s="28" customFormat="1" ht="15.75" hidden="1" customHeight="1" x14ac:dyDescent="0.25">
      <c r="A41" s="39">
        <v>1178</v>
      </c>
      <c r="B41" s="30" t="s">
        <v>50</v>
      </c>
      <c r="C41" s="37">
        <v>8490</v>
      </c>
      <c r="D41" s="31">
        <v>1008</v>
      </c>
      <c r="E41" s="37">
        <v>7482</v>
      </c>
      <c r="F41" s="31">
        <v>7482</v>
      </c>
      <c r="G41" s="31">
        <v>0</v>
      </c>
      <c r="H41" s="30" t="s">
        <v>156</v>
      </c>
      <c r="I41" s="30">
        <v>1680</v>
      </c>
      <c r="J41" s="30">
        <v>0.6</v>
      </c>
    </row>
    <row r="42" spans="1:10" s="28" customFormat="1" ht="15.75" hidden="1" customHeight="1" x14ac:dyDescent="0.25">
      <c r="A42" s="39">
        <v>1179</v>
      </c>
      <c r="B42" s="30" t="s">
        <v>74</v>
      </c>
      <c r="C42" s="37">
        <v>12406</v>
      </c>
      <c r="D42" s="31">
        <v>1592.5</v>
      </c>
      <c r="E42" s="37">
        <v>10813.5</v>
      </c>
      <c r="F42" s="31">
        <v>10813.5</v>
      </c>
      <c r="G42" s="31">
        <v>0</v>
      </c>
      <c r="H42" s="30" t="s">
        <v>156</v>
      </c>
      <c r="I42" s="30">
        <v>2450</v>
      </c>
      <c r="J42" s="30">
        <v>0.65</v>
      </c>
    </row>
    <row r="43" spans="1:10" s="28" customFormat="1" ht="15.75" hidden="1" customHeight="1" x14ac:dyDescent="0.25">
      <c r="A43" s="39">
        <v>1181</v>
      </c>
      <c r="B43" s="30" t="s">
        <v>86</v>
      </c>
      <c r="C43" s="37">
        <v>7533</v>
      </c>
      <c r="D43" s="31">
        <v>891</v>
      </c>
      <c r="E43" s="37">
        <v>6642</v>
      </c>
      <c r="F43" s="31">
        <v>6485</v>
      </c>
      <c r="G43" s="31">
        <v>157</v>
      </c>
      <c r="H43" s="30" t="s">
        <v>156</v>
      </c>
      <c r="I43" s="30">
        <v>1485</v>
      </c>
      <c r="J43" s="30">
        <v>0.6</v>
      </c>
    </row>
    <row r="44" spans="1:10" s="28" customFormat="1" ht="15.75" hidden="1" customHeight="1" x14ac:dyDescent="0.25">
      <c r="A44" s="39">
        <v>1196</v>
      </c>
      <c r="B44" s="30" t="s">
        <v>21</v>
      </c>
      <c r="C44" s="37">
        <v>17931</v>
      </c>
      <c r="D44" s="31">
        <v>2139</v>
      </c>
      <c r="E44" s="37">
        <v>15792</v>
      </c>
      <c r="F44" s="31">
        <v>15792</v>
      </c>
      <c r="G44" s="31">
        <v>0</v>
      </c>
      <c r="H44" s="30" t="s">
        <v>156</v>
      </c>
      <c r="I44" s="30">
        <v>3565</v>
      </c>
      <c r="J44" s="30">
        <v>0.6</v>
      </c>
    </row>
    <row r="45" spans="1:10" s="28" customFormat="1" ht="15.75" hidden="1" customHeight="1" x14ac:dyDescent="0.25">
      <c r="A45" s="39">
        <v>1204</v>
      </c>
      <c r="B45" s="30" t="s">
        <v>30</v>
      </c>
      <c r="C45" s="37">
        <v>14531</v>
      </c>
      <c r="D45" s="31">
        <v>1723.2</v>
      </c>
      <c r="E45" s="37">
        <v>12807.8</v>
      </c>
      <c r="F45" s="31">
        <v>12807.8</v>
      </c>
      <c r="G45" s="31">
        <v>0</v>
      </c>
      <c r="H45" s="30" t="s">
        <v>156</v>
      </c>
      <c r="I45" s="30">
        <v>2872</v>
      </c>
      <c r="J45" s="30">
        <v>0.6</v>
      </c>
    </row>
    <row r="46" spans="1:10" s="28" customFormat="1" ht="15.75" hidden="1" customHeight="1" x14ac:dyDescent="0.25">
      <c r="A46" s="39">
        <v>1207</v>
      </c>
      <c r="B46" s="30" t="s">
        <v>54</v>
      </c>
      <c r="C46" s="37">
        <v>11529</v>
      </c>
      <c r="D46" s="31">
        <v>1374.6</v>
      </c>
      <c r="E46" s="37">
        <v>10154.4</v>
      </c>
      <c r="F46" s="31">
        <v>10154.4</v>
      </c>
      <c r="G46" s="31">
        <v>0</v>
      </c>
      <c r="H46" s="30" t="s">
        <v>156</v>
      </c>
      <c r="I46" s="30">
        <v>2291</v>
      </c>
      <c r="J46" s="30">
        <v>0.6</v>
      </c>
    </row>
    <row r="47" spans="1:10" s="28" customFormat="1" ht="15.75" hidden="1" customHeight="1" x14ac:dyDescent="0.25">
      <c r="A47" s="39">
        <v>1211</v>
      </c>
      <c r="B47" s="30" t="s">
        <v>95</v>
      </c>
      <c r="C47" s="37">
        <v>15984</v>
      </c>
      <c r="D47" s="31">
        <v>1902</v>
      </c>
      <c r="E47" s="37">
        <v>14082</v>
      </c>
      <c r="F47" s="31">
        <v>14082</v>
      </c>
      <c r="G47" s="31">
        <v>0</v>
      </c>
      <c r="H47" s="30" t="s">
        <v>156</v>
      </c>
      <c r="I47" s="30">
        <v>3170</v>
      </c>
      <c r="J47" s="30">
        <v>0.6</v>
      </c>
    </row>
    <row r="48" spans="1:10" s="28" customFormat="1" ht="15.75" hidden="1" customHeight="1" x14ac:dyDescent="0.25">
      <c r="A48" s="39">
        <v>1212</v>
      </c>
      <c r="B48" s="30" t="s">
        <v>43</v>
      </c>
      <c r="C48" s="37">
        <v>10577</v>
      </c>
      <c r="D48" s="31">
        <v>1362.4</v>
      </c>
      <c r="E48" s="37">
        <v>9214.6</v>
      </c>
      <c r="F48" s="31">
        <v>7656.02</v>
      </c>
      <c r="G48" s="31">
        <v>1558.58</v>
      </c>
      <c r="H48" s="30" t="s">
        <v>156</v>
      </c>
      <c r="I48" s="30">
        <v>2096</v>
      </c>
      <c r="J48" s="30">
        <v>0.65</v>
      </c>
    </row>
    <row r="49" spans="1:10" s="28" customFormat="1" ht="15.75" hidden="1" customHeight="1" x14ac:dyDescent="0.25">
      <c r="A49" s="39">
        <v>1216</v>
      </c>
      <c r="B49" s="30" t="s">
        <v>74</v>
      </c>
      <c r="C49" s="37">
        <v>11448</v>
      </c>
      <c r="D49" s="31">
        <v>1471.6</v>
      </c>
      <c r="E49" s="37">
        <v>9976.4</v>
      </c>
      <c r="F49" s="31">
        <v>9976.4</v>
      </c>
      <c r="G49" s="31">
        <v>0</v>
      </c>
      <c r="H49" s="30" t="s">
        <v>156</v>
      </c>
      <c r="I49" s="30">
        <v>2264</v>
      </c>
      <c r="J49" s="30">
        <v>0.65</v>
      </c>
    </row>
    <row r="50" spans="1:10" s="28" customFormat="1" ht="15.75" hidden="1" customHeight="1" x14ac:dyDescent="0.25">
      <c r="A50" s="39">
        <v>1217</v>
      </c>
      <c r="B50" s="30" t="s">
        <v>19</v>
      </c>
      <c r="C50" s="37">
        <v>21638</v>
      </c>
      <c r="D50" s="31">
        <v>2793.7</v>
      </c>
      <c r="E50" s="37">
        <v>18844.3</v>
      </c>
      <c r="F50" s="31">
        <v>18844.3</v>
      </c>
      <c r="G50" s="31">
        <v>0</v>
      </c>
      <c r="H50" s="30" t="s">
        <v>156</v>
      </c>
      <c r="I50" s="30">
        <v>4298</v>
      </c>
      <c r="J50" s="30">
        <v>0.65</v>
      </c>
    </row>
    <row r="51" spans="1:10" s="28" customFormat="1" ht="15.75" hidden="1" customHeight="1" x14ac:dyDescent="0.25">
      <c r="A51" s="39">
        <v>1222</v>
      </c>
      <c r="B51" s="30" t="s">
        <v>54</v>
      </c>
      <c r="C51" s="37">
        <v>7757</v>
      </c>
      <c r="D51" s="31">
        <v>925.2</v>
      </c>
      <c r="E51" s="37">
        <v>6831.8</v>
      </c>
      <c r="F51" s="31">
        <v>6831.8</v>
      </c>
      <c r="G51" s="31">
        <v>0</v>
      </c>
      <c r="H51" s="30" t="s">
        <v>156</v>
      </c>
      <c r="I51" s="30">
        <v>1542</v>
      </c>
      <c r="J51" s="30">
        <v>0.6</v>
      </c>
    </row>
    <row r="52" spans="1:10" s="28" customFormat="1" ht="15.75" hidden="1" customHeight="1" x14ac:dyDescent="0.25">
      <c r="A52" s="39">
        <v>1228</v>
      </c>
      <c r="B52" s="30" t="s">
        <v>54</v>
      </c>
      <c r="C52" s="37">
        <v>3864</v>
      </c>
      <c r="D52" s="31">
        <v>537.6</v>
      </c>
      <c r="E52" s="37">
        <v>3326.4</v>
      </c>
      <c r="F52" s="31">
        <v>3326.4</v>
      </c>
      <c r="G52" s="31">
        <v>0</v>
      </c>
      <c r="H52" s="30" t="s">
        <v>157</v>
      </c>
      <c r="I52" s="30">
        <v>768</v>
      </c>
      <c r="J52" s="30">
        <v>0.7</v>
      </c>
    </row>
    <row r="53" spans="1:10" s="28" customFormat="1" ht="15.75" hidden="1" customHeight="1" x14ac:dyDescent="0.25">
      <c r="A53" s="39">
        <v>1233</v>
      </c>
      <c r="B53" s="30" t="s">
        <v>71</v>
      </c>
      <c r="C53" s="37">
        <v>25</v>
      </c>
      <c r="D53" s="31">
        <v>3</v>
      </c>
      <c r="E53" s="37">
        <v>22</v>
      </c>
      <c r="F53" s="31">
        <v>40</v>
      </c>
      <c r="G53" s="31">
        <v>-18</v>
      </c>
      <c r="H53" s="30" t="s">
        <v>156</v>
      </c>
      <c r="I53" s="30">
        <v>5</v>
      </c>
      <c r="J53" s="30">
        <v>0.6</v>
      </c>
    </row>
    <row r="54" spans="1:10" s="28" customFormat="1" ht="15.75" hidden="1" customHeight="1" x14ac:dyDescent="0.25">
      <c r="A54" s="39">
        <v>1245</v>
      </c>
      <c r="B54" s="30" t="s">
        <v>66</v>
      </c>
      <c r="C54" s="37">
        <v>16665</v>
      </c>
      <c r="D54" s="31">
        <v>1969.8</v>
      </c>
      <c r="E54" s="37">
        <v>14695.2</v>
      </c>
      <c r="F54" s="31">
        <v>14695.2</v>
      </c>
      <c r="G54" s="31">
        <v>0</v>
      </c>
      <c r="H54" s="30" t="s">
        <v>156</v>
      </c>
      <c r="I54" s="30">
        <v>3283</v>
      </c>
      <c r="J54" s="30">
        <v>0.6</v>
      </c>
    </row>
    <row r="55" spans="1:10" s="28" customFormat="1" ht="15.75" hidden="1" customHeight="1" x14ac:dyDescent="0.25">
      <c r="A55" s="39">
        <v>1246</v>
      </c>
      <c r="B55" s="30" t="s">
        <v>42</v>
      </c>
      <c r="C55" s="37">
        <v>16895</v>
      </c>
      <c r="D55" s="31">
        <v>2182.0500000000002</v>
      </c>
      <c r="E55" s="37">
        <v>14712.95</v>
      </c>
      <c r="F55" s="31">
        <v>14712.95</v>
      </c>
      <c r="G55" s="31">
        <v>0</v>
      </c>
      <c r="H55" s="30" t="s">
        <v>156</v>
      </c>
      <c r="I55" s="30">
        <v>3357</v>
      </c>
      <c r="J55" s="30">
        <v>0.65</v>
      </c>
    </row>
    <row r="56" spans="1:10" s="28" customFormat="1" ht="15.75" hidden="1" customHeight="1" x14ac:dyDescent="0.25">
      <c r="A56" s="39">
        <v>1247</v>
      </c>
      <c r="B56" s="30" t="s">
        <v>21</v>
      </c>
      <c r="C56" s="37">
        <v>14000</v>
      </c>
      <c r="D56" s="31">
        <v>1673.4</v>
      </c>
      <c r="E56" s="37">
        <v>12326.6</v>
      </c>
      <c r="F56" s="31">
        <v>12326.6</v>
      </c>
      <c r="G56" s="31">
        <v>0</v>
      </c>
      <c r="H56" s="30" t="s">
        <v>156</v>
      </c>
      <c r="I56" s="30">
        <v>2789</v>
      </c>
      <c r="J56" s="30">
        <v>0.6</v>
      </c>
    </row>
    <row r="57" spans="1:10" s="28" customFormat="1" ht="15.75" hidden="1" customHeight="1" x14ac:dyDescent="0.25">
      <c r="A57" s="39">
        <v>1250</v>
      </c>
      <c r="B57" s="30" t="s">
        <v>23</v>
      </c>
      <c r="C57" s="37">
        <v>16843</v>
      </c>
      <c r="D57" s="31">
        <v>2174.9</v>
      </c>
      <c r="E57" s="37">
        <v>14668.1</v>
      </c>
      <c r="F57" s="31">
        <v>14668.1</v>
      </c>
      <c r="G57" s="31">
        <v>0</v>
      </c>
      <c r="H57" s="30" t="s">
        <v>156</v>
      </c>
      <c r="I57" s="30">
        <v>3346</v>
      </c>
      <c r="J57" s="30">
        <v>0.65</v>
      </c>
    </row>
    <row r="58" spans="1:10" s="28" customFormat="1" ht="15.75" hidden="1" customHeight="1" x14ac:dyDescent="0.25">
      <c r="A58" s="39">
        <v>1258</v>
      </c>
      <c r="B58" s="30" t="s">
        <v>19</v>
      </c>
      <c r="C58" s="37">
        <v>38408</v>
      </c>
      <c r="D58" s="31">
        <v>4954.95</v>
      </c>
      <c r="E58" s="37">
        <v>33453.050000000003</v>
      </c>
      <c r="F58" s="31">
        <v>33453.050000000003</v>
      </c>
      <c r="G58" s="31">
        <v>0</v>
      </c>
      <c r="H58" s="30" t="s">
        <v>156</v>
      </c>
      <c r="I58" s="30">
        <v>7623</v>
      </c>
      <c r="J58" s="30">
        <v>0.65</v>
      </c>
    </row>
    <row r="59" spans="1:10" s="28" customFormat="1" ht="15.75" hidden="1" customHeight="1" x14ac:dyDescent="0.25">
      <c r="A59" s="39">
        <v>1267</v>
      </c>
      <c r="B59" s="30" t="s">
        <v>19</v>
      </c>
      <c r="C59" s="37">
        <v>34494</v>
      </c>
      <c r="D59" s="31">
        <v>4459.6499999999996</v>
      </c>
      <c r="E59" s="37">
        <v>30034.35</v>
      </c>
      <c r="F59" s="31">
        <v>30034.35</v>
      </c>
      <c r="G59" s="31">
        <v>0</v>
      </c>
      <c r="H59" s="30" t="s">
        <v>156</v>
      </c>
      <c r="I59" s="30">
        <v>6861</v>
      </c>
      <c r="J59" s="30">
        <v>0.65</v>
      </c>
    </row>
    <row r="60" spans="1:10" s="28" customFormat="1" ht="15.75" hidden="1" customHeight="1" x14ac:dyDescent="0.25">
      <c r="A60" s="39">
        <v>1271</v>
      </c>
      <c r="B60" s="30" t="s">
        <v>134</v>
      </c>
      <c r="C60" s="37">
        <v>5851</v>
      </c>
      <c r="D60" s="31">
        <v>697.2</v>
      </c>
      <c r="E60" s="37">
        <v>5153.8</v>
      </c>
      <c r="F60" s="31">
        <v>5153.8</v>
      </c>
      <c r="G60" s="31">
        <v>0</v>
      </c>
      <c r="H60" s="30" t="s">
        <v>156</v>
      </c>
      <c r="I60" s="30">
        <v>1162</v>
      </c>
      <c r="J60" s="30">
        <v>0.6</v>
      </c>
    </row>
    <row r="61" spans="1:10" s="28" customFormat="1" ht="15.75" hidden="1" customHeight="1" x14ac:dyDescent="0.25">
      <c r="A61" s="39">
        <v>1279</v>
      </c>
      <c r="B61" s="30" t="s">
        <v>74</v>
      </c>
      <c r="C61" s="37">
        <v>6201</v>
      </c>
      <c r="D61" s="31">
        <v>739.8</v>
      </c>
      <c r="E61" s="37">
        <v>5461.2</v>
      </c>
      <c r="F61" s="31">
        <v>5461.2</v>
      </c>
      <c r="G61" s="31">
        <v>0</v>
      </c>
      <c r="H61" s="30" t="s">
        <v>156</v>
      </c>
      <c r="I61" s="30">
        <v>1233</v>
      </c>
      <c r="J61" s="30">
        <v>0.6</v>
      </c>
    </row>
    <row r="62" spans="1:10" s="28" customFormat="1" ht="15.75" hidden="1" customHeight="1" x14ac:dyDescent="0.25">
      <c r="A62" s="39">
        <v>1281</v>
      </c>
      <c r="B62" s="30" t="s">
        <v>42</v>
      </c>
      <c r="C62" s="37">
        <v>2436</v>
      </c>
      <c r="D62" s="31">
        <v>288</v>
      </c>
      <c r="E62" s="37">
        <v>2148</v>
      </c>
      <c r="F62" s="31">
        <v>2148</v>
      </c>
      <c r="G62" s="31">
        <v>0</v>
      </c>
      <c r="H62" s="30" t="s">
        <v>156</v>
      </c>
      <c r="I62" s="30">
        <v>480</v>
      </c>
      <c r="J62" s="30">
        <v>0.6</v>
      </c>
    </row>
    <row r="63" spans="1:10" s="28" customFormat="1" ht="15.75" hidden="1" customHeight="1" x14ac:dyDescent="0.25">
      <c r="A63" s="39">
        <v>1285</v>
      </c>
      <c r="B63" s="30" t="s">
        <v>135</v>
      </c>
      <c r="C63" s="37">
        <v>3204</v>
      </c>
      <c r="D63" s="31">
        <v>381.6</v>
      </c>
      <c r="E63" s="37">
        <v>2822.4</v>
      </c>
      <c r="F63" s="31">
        <v>2822.4</v>
      </c>
      <c r="G63" s="31">
        <v>0</v>
      </c>
      <c r="H63" s="30" t="s">
        <v>156</v>
      </c>
      <c r="I63" s="30">
        <v>636</v>
      </c>
      <c r="J63" s="30">
        <v>0.6</v>
      </c>
    </row>
    <row r="64" spans="1:10" s="28" customFormat="1" ht="15.75" hidden="1" customHeight="1" x14ac:dyDescent="0.25">
      <c r="A64" s="39">
        <v>1289</v>
      </c>
      <c r="B64" s="30" t="s">
        <v>21</v>
      </c>
      <c r="C64" s="37">
        <v>4217</v>
      </c>
      <c r="D64" s="31">
        <v>538.85</v>
      </c>
      <c r="E64" s="37">
        <v>3678.15</v>
      </c>
      <c r="F64" s="31">
        <v>3678.15</v>
      </c>
      <c r="G64" s="31">
        <v>0</v>
      </c>
      <c r="H64" s="30" t="s">
        <v>156</v>
      </c>
      <c r="I64" s="30">
        <v>829</v>
      </c>
      <c r="J64" s="30">
        <v>0.65</v>
      </c>
    </row>
    <row r="65" spans="1:10" s="28" customFormat="1" ht="15.75" hidden="1" customHeight="1" x14ac:dyDescent="0.25">
      <c r="A65" s="39">
        <v>1297</v>
      </c>
      <c r="B65" s="30" t="s">
        <v>135</v>
      </c>
      <c r="C65" s="37">
        <v>21142</v>
      </c>
      <c r="D65" s="31">
        <v>2735.85</v>
      </c>
      <c r="E65" s="37">
        <v>18406.150000000001</v>
      </c>
      <c r="F65" s="31">
        <v>12708</v>
      </c>
      <c r="G65" s="31">
        <v>5698.15</v>
      </c>
      <c r="H65" s="30" t="s">
        <v>156</v>
      </c>
      <c r="I65" s="30">
        <v>4209</v>
      </c>
      <c r="J65" s="30">
        <v>0.65</v>
      </c>
    </row>
    <row r="66" spans="1:10" s="28" customFormat="1" ht="15.75" hidden="1" customHeight="1" x14ac:dyDescent="0.25">
      <c r="A66" s="39">
        <v>1298</v>
      </c>
      <c r="B66" s="30" t="s">
        <v>83</v>
      </c>
      <c r="C66" s="37">
        <v>5993</v>
      </c>
      <c r="D66" s="31">
        <v>708.6</v>
      </c>
      <c r="E66" s="37">
        <v>5284.4</v>
      </c>
      <c r="F66" s="31">
        <v>5284.4</v>
      </c>
      <c r="G66" s="31">
        <v>0</v>
      </c>
      <c r="H66" s="30" t="s">
        <v>156</v>
      </c>
      <c r="I66" s="30">
        <v>1181</v>
      </c>
      <c r="J66" s="30">
        <v>0.6</v>
      </c>
    </row>
    <row r="67" spans="1:10" s="28" customFormat="1" ht="15.75" hidden="1" customHeight="1" x14ac:dyDescent="0.25">
      <c r="A67" s="39">
        <v>1318</v>
      </c>
      <c r="B67" s="30" t="s">
        <v>46</v>
      </c>
      <c r="C67" s="37">
        <v>756</v>
      </c>
      <c r="D67" s="31">
        <v>86.4</v>
      </c>
      <c r="E67" s="37">
        <v>669.6</v>
      </c>
      <c r="F67" s="31">
        <v>669.6</v>
      </c>
      <c r="G67" s="31">
        <v>0</v>
      </c>
      <c r="H67" s="30" t="s">
        <v>156</v>
      </c>
      <c r="I67" s="30">
        <v>144</v>
      </c>
      <c r="J67" s="30">
        <v>0.6</v>
      </c>
    </row>
    <row r="68" spans="1:10" s="28" customFormat="1" ht="15.75" hidden="1" customHeight="1" x14ac:dyDescent="0.25">
      <c r="A68" s="39">
        <v>1319</v>
      </c>
      <c r="B68" s="30" t="s">
        <v>21</v>
      </c>
      <c r="C68" s="37">
        <v>6627</v>
      </c>
      <c r="D68" s="31">
        <v>789</v>
      </c>
      <c r="E68" s="37">
        <v>5838</v>
      </c>
      <c r="F68" s="31">
        <v>5838</v>
      </c>
      <c r="G68" s="31">
        <v>0</v>
      </c>
      <c r="H68" s="30" t="s">
        <v>156</v>
      </c>
      <c r="I68" s="30">
        <v>1315</v>
      </c>
      <c r="J68" s="30">
        <v>0.6</v>
      </c>
    </row>
    <row r="69" spans="1:10" s="28" customFormat="1" ht="15.75" hidden="1" customHeight="1" x14ac:dyDescent="0.25">
      <c r="A69" s="39">
        <v>1322</v>
      </c>
      <c r="B69" s="30" t="s">
        <v>42</v>
      </c>
      <c r="C69" s="37">
        <v>1944</v>
      </c>
      <c r="D69" s="31">
        <v>268.8</v>
      </c>
      <c r="E69" s="37">
        <v>1675.2</v>
      </c>
      <c r="F69" s="31">
        <v>1675.2</v>
      </c>
      <c r="G69" s="31">
        <v>0</v>
      </c>
      <c r="H69" s="30" t="s">
        <v>157</v>
      </c>
      <c r="I69" s="30">
        <v>384</v>
      </c>
      <c r="J69" s="30">
        <v>0.7</v>
      </c>
    </row>
    <row r="70" spans="1:10" s="28" customFormat="1" ht="15.75" hidden="1" customHeight="1" x14ac:dyDescent="0.25">
      <c r="A70" s="39">
        <v>1323</v>
      </c>
      <c r="B70" s="30" t="s">
        <v>83</v>
      </c>
      <c r="C70" s="37">
        <v>12586</v>
      </c>
      <c r="D70" s="31">
        <v>1495.8</v>
      </c>
      <c r="E70" s="37">
        <v>11090.2</v>
      </c>
      <c r="F70" s="31">
        <v>11090.2</v>
      </c>
      <c r="G70" s="31">
        <v>0</v>
      </c>
      <c r="H70" s="30" t="s">
        <v>156</v>
      </c>
      <c r="I70" s="30">
        <v>2493</v>
      </c>
      <c r="J70" s="30">
        <v>0.6</v>
      </c>
    </row>
    <row r="71" spans="1:10" s="28" customFormat="1" ht="15.75" hidden="1" customHeight="1" x14ac:dyDescent="0.25">
      <c r="A71" s="39">
        <v>1325</v>
      </c>
      <c r="B71" s="30" t="s">
        <v>74</v>
      </c>
      <c r="C71" s="37">
        <v>19815</v>
      </c>
      <c r="D71" s="31">
        <v>2549.3000000000002</v>
      </c>
      <c r="E71" s="37">
        <v>17265.7</v>
      </c>
      <c r="F71" s="31">
        <v>17265.7</v>
      </c>
      <c r="G71" s="31">
        <v>0</v>
      </c>
      <c r="H71" s="30" t="s">
        <v>156</v>
      </c>
      <c r="I71" s="30">
        <v>3922</v>
      </c>
      <c r="J71" s="30">
        <v>0.65</v>
      </c>
    </row>
    <row r="72" spans="1:10" s="28" customFormat="1" ht="15.75" hidden="1" customHeight="1" x14ac:dyDescent="0.25">
      <c r="A72" s="39">
        <v>1331</v>
      </c>
      <c r="B72" s="30" t="s">
        <v>34</v>
      </c>
      <c r="C72" s="37">
        <v>4965</v>
      </c>
      <c r="D72" s="31">
        <v>592.20000000000005</v>
      </c>
      <c r="E72" s="37">
        <v>4372.8</v>
      </c>
      <c r="F72" s="31">
        <v>4372.8</v>
      </c>
      <c r="G72" s="31">
        <v>0</v>
      </c>
      <c r="H72" s="30" t="s">
        <v>156</v>
      </c>
      <c r="I72" s="30">
        <v>987</v>
      </c>
      <c r="J72" s="30">
        <v>0.6</v>
      </c>
    </row>
    <row r="73" spans="1:10" s="28" customFormat="1" ht="15.75" hidden="1" customHeight="1" x14ac:dyDescent="0.25">
      <c r="A73" s="39">
        <v>1332</v>
      </c>
      <c r="B73" s="30" t="s">
        <v>135</v>
      </c>
      <c r="C73" s="37">
        <v>24993</v>
      </c>
      <c r="D73" s="31">
        <v>2985</v>
      </c>
      <c r="E73" s="37">
        <v>22008</v>
      </c>
      <c r="F73" s="31">
        <v>19471.48</v>
      </c>
      <c r="G73" s="31">
        <v>2536.52</v>
      </c>
      <c r="H73" s="30" t="s">
        <v>156</v>
      </c>
      <c r="I73" s="30">
        <v>4975</v>
      </c>
      <c r="J73" s="30">
        <v>0.6</v>
      </c>
    </row>
    <row r="74" spans="1:10" s="28" customFormat="1" ht="15.75" hidden="1" customHeight="1" x14ac:dyDescent="0.25">
      <c r="A74" s="39">
        <v>1347</v>
      </c>
      <c r="B74" s="30" t="s">
        <v>54</v>
      </c>
      <c r="C74" s="37">
        <v>22664</v>
      </c>
      <c r="D74" s="31">
        <v>2700.6</v>
      </c>
      <c r="E74" s="37">
        <v>19963.400000000001</v>
      </c>
      <c r="F74" s="31">
        <v>19963.400000000001</v>
      </c>
      <c r="G74" s="31">
        <v>0</v>
      </c>
      <c r="H74" s="30" t="s">
        <v>156</v>
      </c>
      <c r="I74" s="30">
        <v>4501</v>
      </c>
      <c r="J74" s="30">
        <v>0.6</v>
      </c>
    </row>
    <row r="75" spans="1:10" s="28" customFormat="1" ht="15.75" hidden="1" customHeight="1" x14ac:dyDescent="0.25">
      <c r="A75" s="39">
        <v>1350</v>
      </c>
      <c r="B75" s="30" t="s">
        <v>21</v>
      </c>
      <c r="C75" s="37">
        <v>16369</v>
      </c>
      <c r="D75" s="31">
        <v>2104.6999999999998</v>
      </c>
      <c r="E75" s="37">
        <v>14264.3</v>
      </c>
      <c r="F75" s="31">
        <v>6458</v>
      </c>
      <c r="G75" s="31">
        <v>7806.3</v>
      </c>
      <c r="H75" s="30" t="s">
        <v>156</v>
      </c>
      <c r="I75" s="30">
        <v>3238</v>
      </c>
      <c r="J75" s="30">
        <v>0.65</v>
      </c>
    </row>
    <row r="76" spans="1:10" s="28" customFormat="1" ht="15.75" hidden="1" customHeight="1" x14ac:dyDescent="0.25">
      <c r="A76" s="39">
        <v>1365</v>
      </c>
      <c r="B76" s="30" t="s">
        <v>50</v>
      </c>
      <c r="C76" s="37">
        <v>1603</v>
      </c>
      <c r="D76" s="31">
        <v>190.8</v>
      </c>
      <c r="E76" s="37">
        <v>1412.2</v>
      </c>
      <c r="F76" s="31">
        <v>1412.2</v>
      </c>
      <c r="G76" s="31">
        <v>0</v>
      </c>
      <c r="H76" s="30" t="s">
        <v>156</v>
      </c>
      <c r="I76" s="30">
        <v>318</v>
      </c>
      <c r="J76" s="30">
        <v>0.6</v>
      </c>
    </row>
    <row r="77" spans="1:10" s="28" customFormat="1" ht="15.75" hidden="1" customHeight="1" x14ac:dyDescent="0.25">
      <c r="A77" s="39">
        <v>1372</v>
      </c>
      <c r="B77" s="30" t="s">
        <v>21</v>
      </c>
      <c r="C77" s="37">
        <v>12284</v>
      </c>
      <c r="D77" s="31">
        <v>1580.8</v>
      </c>
      <c r="E77" s="37">
        <v>10703.2</v>
      </c>
      <c r="F77" s="31">
        <v>9998.34</v>
      </c>
      <c r="G77" s="31">
        <v>704.86</v>
      </c>
      <c r="H77" s="30" t="s">
        <v>156</v>
      </c>
      <c r="I77" s="30">
        <v>2432</v>
      </c>
      <c r="J77" s="30">
        <v>0.65</v>
      </c>
    </row>
    <row r="78" spans="1:10" s="28" customFormat="1" ht="15.75" hidden="1" customHeight="1" x14ac:dyDescent="0.25">
      <c r="A78" s="39">
        <v>1391</v>
      </c>
      <c r="B78" s="30" t="s">
        <v>34</v>
      </c>
      <c r="C78" s="37">
        <v>5031</v>
      </c>
      <c r="D78" s="31">
        <v>597.6</v>
      </c>
      <c r="E78" s="37">
        <v>4433.3999999999996</v>
      </c>
      <c r="F78" s="31">
        <v>4433.3999999999996</v>
      </c>
      <c r="G78" s="31">
        <v>0</v>
      </c>
      <c r="H78" s="30" t="s">
        <v>156</v>
      </c>
      <c r="I78" s="30">
        <v>996</v>
      </c>
      <c r="J78" s="30">
        <v>0.6</v>
      </c>
    </row>
    <row r="79" spans="1:10" s="28" customFormat="1" ht="15.75" hidden="1" customHeight="1" x14ac:dyDescent="0.25">
      <c r="A79" s="39">
        <v>1395</v>
      </c>
      <c r="B79" s="30" t="s">
        <v>23</v>
      </c>
      <c r="C79" s="37">
        <v>28242</v>
      </c>
      <c r="D79" s="31">
        <v>3635.45</v>
      </c>
      <c r="E79" s="37">
        <v>24606.55</v>
      </c>
      <c r="F79" s="31">
        <v>24606.55</v>
      </c>
      <c r="G79" s="31">
        <v>0</v>
      </c>
      <c r="H79" s="30" t="s">
        <v>156</v>
      </c>
      <c r="I79" s="30">
        <v>5593</v>
      </c>
      <c r="J79" s="30">
        <v>0.65</v>
      </c>
    </row>
    <row r="80" spans="1:10" s="28" customFormat="1" ht="15.75" hidden="1" customHeight="1" x14ac:dyDescent="0.25">
      <c r="A80" s="39">
        <v>1396</v>
      </c>
      <c r="B80" s="30" t="s">
        <v>23</v>
      </c>
      <c r="C80" s="37">
        <v>12032</v>
      </c>
      <c r="D80" s="31">
        <v>1550.9</v>
      </c>
      <c r="E80" s="37">
        <v>10481.1</v>
      </c>
      <c r="F80" s="31">
        <v>10481.1</v>
      </c>
      <c r="G80" s="31">
        <v>0</v>
      </c>
      <c r="H80" s="30" t="s">
        <v>156</v>
      </c>
      <c r="I80" s="30">
        <v>2386</v>
      </c>
      <c r="J80" s="30">
        <v>0.65</v>
      </c>
    </row>
    <row r="81" spans="1:10" s="28" customFormat="1" ht="15.75" hidden="1" customHeight="1" x14ac:dyDescent="0.25">
      <c r="A81" s="39">
        <v>1397</v>
      </c>
      <c r="B81" s="30" t="s">
        <v>19</v>
      </c>
      <c r="C81" s="37">
        <v>13064</v>
      </c>
      <c r="D81" s="31">
        <v>1686.75</v>
      </c>
      <c r="E81" s="37">
        <v>11377.25</v>
      </c>
      <c r="F81" s="31">
        <v>11377.25</v>
      </c>
      <c r="G81" s="31">
        <v>0</v>
      </c>
      <c r="H81" s="30" t="s">
        <v>156</v>
      </c>
      <c r="I81" s="30">
        <v>2595</v>
      </c>
      <c r="J81" s="30">
        <v>0.65</v>
      </c>
    </row>
    <row r="82" spans="1:10" s="28" customFormat="1" ht="15.75" hidden="1" customHeight="1" x14ac:dyDescent="0.25">
      <c r="A82" s="39">
        <v>1400</v>
      </c>
      <c r="B82" s="30" t="s">
        <v>21</v>
      </c>
      <c r="C82" s="37">
        <v>5631</v>
      </c>
      <c r="D82" s="31">
        <v>669.6</v>
      </c>
      <c r="E82" s="37">
        <v>4961.3999999999996</v>
      </c>
      <c r="F82" s="31">
        <v>4961.3999999999996</v>
      </c>
      <c r="G82" s="31">
        <v>0</v>
      </c>
      <c r="H82" s="30" t="s">
        <v>156</v>
      </c>
      <c r="I82" s="30">
        <v>1116</v>
      </c>
      <c r="J82" s="30">
        <v>0.6</v>
      </c>
    </row>
    <row r="83" spans="1:10" s="28" customFormat="1" ht="15.75" hidden="1" customHeight="1" x14ac:dyDescent="0.25">
      <c r="A83" s="39">
        <v>1402</v>
      </c>
      <c r="B83" s="30" t="s">
        <v>73</v>
      </c>
      <c r="C83" s="37">
        <v>19955</v>
      </c>
      <c r="D83" s="31">
        <v>2581.15</v>
      </c>
      <c r="E83" s="37">
        <v>17373.849999999999</v>
      </c>
      <c r="F83" s="31">
        <v>17373.849999999999</v>
      </c>
      <c r="G83" s="31">
        <v>0</v>
      </c>
      <c r="H83" s="30" t="s">
        <v>156</v>
      </c>
      <c r="I83" s="30">
        <v>3971</v>
      </c>
      <c r="J83" s="30">
        <v>0.65</v>
      </c>
    </row>
    <row r="84" spans="1:10" s="28" customFormat="1" ht="15.75" hidden="1" customHeight="1" x14ac:dyDescent="0.25">
      <c r="A84" s="39">
        <v>1410</v>
      </c>
      <c r="B84" s="30" t="s">
        <v>21</v>
      </c>
      <c r="C84" s="37">
        <v>16548</v>
      </c>
      <c r="D84" s="31">
        <v>2140.4499999999998</v>
      </c>
      <c r="E84" s="37">
        <v>14407.55</v>
      </c>
      <c r="F84" s="31">
        <v>13872.79</v>
      </c>
      <c r="G84" s="31">
        <v>534.76</v>
      </c>
      <c r="H84" s="30" t="s">
        <v>156</v>
      </c>
      <c r="I84" s="30">
        <v>3293</v>
      </c>
      <c r="J84" s="30">
        <v>0.65</v>
      </c>
    </row>
    <row r="85" spans="1:10" s="28" customFormat="1" ht="15.75" hidden="1" customHeight="1" x14ac:dyDescent="0.25">
      <c r="A85" s="39">
        <v>1422</v>
      </c>
      <c r="B85" s="30" t="s">
        <v>50</v>
      </c>
      <c r="C85" s="37">
        <v>1958</v>
      </c>
      <c r="D85" s="31">
        <v>233.4</v>
      </c>
      <c r="E85" s="37">
        <v>1724.6</v>
      </c>
      <c r="F85" s="31">
        <v>1724.6</v>
      </c>
      <c r="G85" s="31">
        <v>0</v>
      </c>
      <c r="H85" s="30" t="s">
        <v>156</v>
      </c>
      <c r="I85" s="30">
        <v>389</v>
      </c>
      <c r="J85" s="30">
        <v>0.6</v>
      </c>
    </row>
    <row r="86" spans="1:10" s="28" customFormat="1" ht="15.75" hidden="1" customHeight="1" x14ac:dyDescent="0.25">
      <c r="A86" s="39">
        <v>1450</v>
      </c>
      <c r="B86" s="30" t="s">
        <v>136</v>
      </c>
      <c r="C86" s="37">
        <v>4801</v>
      </c>
      <c r="D86" s="31">
        <v>568.20000000000005</v>
      </c>
      <c r="E86" s="37">
        <v>4232.8</v>
      </c>
      <c r="F86" s="31">
        <v>4328</v>
      </c>
      <c r="G86" s="31">
        <v>-95.2</v>
      </c>
      <c r="H86" s="30" t="s">
        <v>156</v>
      </c>
      <c r="I86" s="30">
        <v>947</v>
      </c>
      <c r="J86" s="30">
        <v>0.6</v>
      </c>
    </row>
    <row r="87" spans="1:10" s="28" customFormat="1" ht="15.75" hidden="1" customHeight="1" x14ac:dyDescent="0.25">
      <c r="A87" s="39">
        <v>1472</v>
      </c>
      <c r="B87" s="30" t="s">
        <v>44</v>
      </c>
      <c r="C87" s="37">
        <v>7343</v>
      </c>
      <c r="D87" s="31">
        <v>948.35</v>
      </c>
      <c r="E87" s="37">
        <v>6394.65</v>
      </c>
      <c r="F87" s="31">
        <v>6394.65</v>
      </c>
      <c r="G87" s="31">
        <v>0</v>
      </c>
      <c r="H87" s="30" t="s">
        <v>156</v>
      </c>
      <c r="I87" s="30">
        <v>1459</v>
      </c>
      <c r="J87" s="30">
        <v>0.65</v>
      </c>
    </row>
    <row r="88" spans="1:10" s="28" customFormat="1" ht="15.75" hidden="1" customHeight="1" x14ac:dyDescent="0.25">
      <c r="A88" s="39">
        <v>1479</v>
      </c>
      <c r="B88" s="30" t="s">
        <v>39</v>
      </c>
      <c r="C88" s="37">
        <v>21847</v>
      </c>
      <c r="D88" s="31">
        <v>2596.8000000000002</v>
      </c>
      <c r="E88" s="37">
        <v>19250.2</v>
      </c>
      <c r="F88" s="31">
        <v>19250.2</v>
      </c>
      <c r="G88" s="31">
        <v>0</v>
      </c>
      <c r="H88" s="30" t="s">
        <v>156</v>
      </c>
      <c r="I88" s="30">
        <v>4328</v>
      </c>
      <c r="J88" s="30">
        <v>0.6</v>
      </c>
    </row>
    <row r="89" spans="1:10" s="28" customFormat="1" ht="15.75" hidden="1" customHeight="1" x14ac:dyDescent="0.25">
      <c r="A89" s="39">
        <v>1484</v>
      </c>
      <c r="B89" s="30" t="s">
        <v>50</v>
      </c>
      <c r="C89" s="37">
        <v>14565</v>
      </c>
      <c r="D89" s="31">
        <v>1734</v>
      </c>
      <c r="E89" s="37">
        <v>12831</v>
      </c>
      <c r="F89" s="31">
        <v>12831</v>
      </c>
      <c r="G89" s="31">
        <v>0</v>
      </c>
      <c r="H89" s="30" t="s">
        <v>156</v>
      </c>
      <c r="I89" s="30">
        <v>2890</v>
      </c>
      <c r="J89" s="30">
        <v>0.6</v>
      </c>
    </row>
    <row r="90" spans="1:10" s="28" customFormat="1" ht="15.75" hidden="1" customHeight="1" x14ac:dyDescent="0.25">
      <c r="A90" s="39">
        <v>1506</v>
      </c>
      <c r="B90" s="30" t="s">
        <v>74</v>
      </c>
      <c r="C90" s="37">
        <v>2750</v>
      </c>
      <c r="D90" s="31">
        <v>327</v>
      </c>
      <c r="E90" s="37">
        <v>2423</v>
      </c>
      <c r="F90" s="31">
        <v>2423</v>
      </c>
      <c r="G90" s="31">
        <v>0</v>
      </c>
      <c r="H90" s="30" t="s">
        <v>156</v>
      </c>
      <c r="I90" s="30">
        <v>545</v>
      </c>
      <c r="J90" s="30">
        <v>0.6</v>
      </c>
    </row>
    <row r="91" spans="1:10" s="28" customFormat="1" ht="15.75" hidden="1" customHeight="1" x14ac:dyDescent="0.25">
      <c r="A91" s="39">
        <v>1510</v>
      </c>
      <c r="B91" s="30" t="s">
        <v>46</v>
      </c>
      <c r="C91" s="37">
        <v>1712</v>
      </c>
      <c r="D91" s="31">
        <v>204</v>
      </c>
      <c r="E91" s="37">
        <v>1508</v>
      </c>
      <c r="F91" s="31">
        <v>1508</v>
      </c>
      <c r="G91" s="31">
        <v>0</v>
      </c>
      <c r="H91" s="30" t="s">
        <v>156</v>
      </c>
      <c r="I91" s="30">
        <v>340</v>
      </c>
      <c r="J91" s="30">
        <v>0.6</v>
      </c>
    </row>
    <row r="92" spans="1:10" s="28" customFormat="1" ht="15.75" hidden="1" customHeight="1" x14ac:dyDescent="0.25">
      <c r="A92" s="39">
        <v>1511</v>
      </c>
      <c r="B92" s="30" t="s">
        <v>21</v>
      </c>
      <c r="C92" s="37">
        <v>11784</v>
      </c>
      <c r="D92" s="31">
        <v>1402.2</v>
      </c>
      <c r="E92" s="37">
        <v>10381.799999999999</v>
      </c>
      <c r="F92" s="31">
        <v>10381.799999999999</v>
      </c>
      <c r="G92" s="31">
        <v>0</v>
      </c>
      <c r="H92" s="30" t="s">
        <v>156</v>
      </c>
      <c r="I92" s="30">
        <v>2337</v>
      </c>
      <c r="J92" s="30">
        <v>0.6</v>
      </c>
    </row>
    <row r="93" spans="1:10" s="28" customFormat="1" ht="15.75" hidden="1" customHeight="1" x14ac:dyDescent="0.25">
      <c r="A93" s="39">
        <v>1512</v>
      </c>
      <c r="B93" s="30" t="s">
        <v>29</v>
      </c>
      <c r="C93" s="37">
        <v>27504</v>
      </c>
      <c r="D93" s="31">
        <v>3547.05</v>
      </c>
      <c r="E93" s="37">
        <v>23956.95</v>
      </c>
      <c r="F93" s="31">
        <v>23956.95</v>
      </c>
      <c r="G93" s="31">
        <v>0</v>
      </c>
      <c r="H93" s="30" t="s">
        <v>156</v>
      </c>
      <c r="I93" s="30">
        <v>5457</v>
      </c>
      <c r="J93" s="30">
        <v>0.65</v>
      </c>
    </row>
    <row r="94" spans="1:10" s="28" customFormat="1" ht="15.75" hidden="1" customHeight="1" x14ac:dyDescent="0.25">
      <c r="A94" s="39">
        <v>1515</v>
      </c>
      <c r="B94" s="30" t="s">
        <v>54</v>
      </c>
      <c r="C94" s="37">
        <v>8163</v>
      </c>
      <c r="D94" s="31">
        <v>1053.6500000000001</v>
      </c>
      <c r="E94" s="37">
        <v>7109.35</v>
      </c>
      <c r="F94" s="31">
        <v>5873.25</v>
      </c>
      <c r="G94" s="31">
        <v>1236.0999999999999</v>
      </c>
      <c r="H94" s="30" t="s">
        <v>156</v>
      </c>
      <c r="I94" s="30">
        <v>1621</v>
      </c>
      <c r="J94" s="30">
        <v>0.65</v>
      </c>
    </row>
    <row r="95" spans="1:10" s="28" customFormat="1" ht="15.75" hidden="1" customHeight="1" x14ac:dyDescent="0.25">
      <c r="A95" s="39">
        <v>1540</v>
      </c>
      <c r="B95" s="30" t="s">
        <v>96</v>
      </c>
      <c r="C95" s="37">
        <v>6050</v>
      </c>
      <c r="D95" s="31">
        <v>718.8</v>
      </c>
      <c r="E95" s="37">
        <v>5331.2</v>
      </c>
      <c r="F95" s="31">
        <v>5331.2</v>
      </c>
      <c r="G95" s="31">
        <v>0</v>
      </c>
      <c r="H95" s="30" t="s">
        <v>156</v>
      </c>
      <c r="I95" s="30">
        <v>1198</v>
      </c>
      <c r="J95" s="30">
        <v>0.6</v>
      </c>
    </row>
    <row r="96" spans="1:10" s="28" customFormat="1" ht="15.75" hidden="1" customHeight="1" x14ac:dyDescent="0.25">
      <c r="A96" s="39">
        <v>1548</v>
      </c>
      <c r="B96" s="30" t="s">
        <v>42</v>
      </c>
      <c r="C96" s="37">
        <v>17155</v>
      </c>
      <c r="D96" s="31">
        <v>2201.5500000000002</v>
      </c>
      <c r="E96" s="37">
        <v>14953.45</v>
      </c>
      <c r="F96" s="31">
        <v>14953.45</v>
      </c>
      <c r="G96" s="31">
        <v>0</v>
      </c>
      <c r="H96" s="30" t="s">
        <v>156</v>
      </c>
      <c r="I96" s="30">
        <v>3387</v>
      </c>
      <c r="J96" s="30">
        <v>0.65</v>
      </c>
    </row>
    <row r="97" spans="1:10" s="28" customFormat="1" ht="15.75" hidden="1" customHeight="1" x14ac:dyDescent="0.25">
      <c r="A97" s="39">
        <v>1550</v>
      </c>
      <c r="B97" s="30" t="s">
        <v>39</v>
      </c>
      <c r="C97" s="37">
        <v>21222</v>
      </c>
      <c r="D97" s="31">
        <v>2741.7</v>
      </c>
      <c r="E97" s="37">
        <v>18480.3</v>
      </c>
      <c r="F97" s="31">
        <v>18480.3</v>
      </c>
      <c r="G97" s="31">
        <v>0</v>
      </c>
      <c r="H97" s="30" t="s">
        <v>156</v>
      </c>
      <c r="I97" s="30">
        <v>4218</v>
      </c>
      <c r="J97" s="30">
        <v>0.65</v>
      </c>
    </row>
    <row r="98" spans="1:10" s="28" customFormat="1" ht="15.75" hidden="1" customHeight="1" x14ac:dyDescent="0.25">
      <c r="A98" s="39">
        <v>1593</v>
      </c>
      <c r="B98" s="30" t="s">
        <v>50</v>
      </c>
      <c r="C98" s="37">
        <v>55</v>
      </c>
      <c r="D98" s="31">
        <v>6.6</v>
      </c>
      <c r="E98" s="37">
        <v>48.4</v>
      </c>
      <c r="F98" s="31">
        <v>55</v>
      </c>
      <c r="G98" s="31">
        <v>-6.6</v>
      </c>
      <c r="H98" s="30" t="s">
        <v>156</v>
      </c>
      <c r="I98" s="30">
        <v>11</v>
      </c>
      <c r="J98" s="30">
        <v>0.6</v>
      </c>
    </row>
    <row r="99" spans="1:10" s="28" customFormat="1" ht="15.75" hidden="1" customHeight="1" x14ac:dyDescent="0.25">
      <c r="A99" s="39">
        <v>1613</v>
      </c>
      <c r="B99" s="30" t="s">
        <v>19</v>
      </c>
      <c r="C99" s="37">
        <v>10006</v>
      </c>
      <c r="D99" s="31">
        <v>1288.3</v>
      </c>
      <c r="E99" s="37">
        <v>8717.7000000000007</v>
      </c>
      <c r="F99" s="31">
        <v>8717.7000000000007</v>
      </c>
      <c r="G99" s="31">
        <v>0</v>
      </c>
      <c r="H99" s="30" t="s">
        <v>156</v>
      </c>
      <c r="I99" s="30">
        <v>1982</v>
      </c>
      <c r="J99" s="30">
        <v>0.65</v>
      </c>
    </row>
    <row r="100" spans="1:10" s="28" customFormat="1" ht="15.75" hidden="1" customHeight="1" x14ac:dyDescent="0.25">
      <c r="A100" s="39">
        <v>1626</v>
      </c>
      <c r="B100" s="30" t="s">
        <v>42</v>
      </c>
      <c r="C100" s="37">
        <v>9019</v>
      </c>
      <c r="D100" s="31">
        <v>1072.8</v>
      </c>
      <c r="E100" s="37">
        <v>7946.2</v>
      </c>
      <c r="F100" s="31">
        <v>7946.2</v>
      </c>
      <c r="G100" s="31">
        <v>0</v>
      </c>
      <c r="H100" s="30" t="s">
        <v>156</v>
      </c>
      <c r="I100" s="30">
        <v>1788</v>
      </c>
      <c r="J100" s="30">
        <v>0.6</v>
      </c>
    </row>
    <row r="101" spans="1:10" s="28" customFormat="1" ht="15.75" hidden="1" customHeight="1" x14ac:dyDescent="0.25">
      <c r="A101" s="39">
        <v>1628</v>
      </c>
      <c r="B101" s="30" t="s">
        <v>54</v>
      </c>
      <c r="C101" s="37">
        <v>13109</v>
      </c>
      <c r="D101" s="31">
        <v>1563.6</v>
      </c>
      <c r="E101" s="37">
        <v>11545.4</v>
      </c>
      <c r="F101" s="31">
        <v>11545.4</v>
      </c>
      <c r="G101" s="31">
        <v>0</v>
      </c>
      <c r="H101" s="30" t="s">
        <v>156</v>
      </c>
      <c r="I101" s="30">
        <v>2606</v>
      </c>
      <c r="J101" s="30">
        <v>0.6</v>
      </c>
    </row>
    <row r="102" spans="1:10" s="28" customFormat="1" ht="15.75" hidden="1" customHeight="1" x14ac:dyDescent="0.25">
      <c r="A102" s="39">
        <v>1643</v>
      </c>
      <c r="B102" s="30" t="s">
        <v>39</v>
      </c>
      <c r="C102" s="37">
        <v>27233</v>
      </c>
      <c r="D102" s="31">
        <v>3512.6</v>
      </c>
      <c r="E102" s="37">
        <v>23720.400000000001</v>
      </c>
      <c r="F102" s="31">
        <v>23720.400000000001</v>
      </c>
      <c r="G102" s="31">
        <v>0</v>
      </c>
      <c r="H102" s="30" t="s">
        <v>156</v>
      </c>
      <c r="I102" s="30">
        <v>5404</v>
      </c>
      <c r="J102" s="30">
        <v>0.65</v>
      </c>
    </row>
    <row r="103" spans="1:10" s="28" customFormat="1" ht="15.75" hidden="1" customHeight="1" x14ac:dyDescent="0.25">
      <c r="A103" s="39">
        <v>1644</v>
      </c>
      <c r="B103" s="30" t="s">
        <v>74</v>
      </c>
      <c r="C103" s="37">
        <v>8887</v>
      </c>
      <c r="D103" s="31">
        <v>1320</v>
      </c>
      <c r="E103" s="37">
        <v>7567</v>
      </c>
      <c r="F103" s="31">
        <v>7567</v>
      </c>
      <c r="G103" s="31">
        <v>0</v>
      </c>
      <c r="H103" s="30" t="s">
        <v>157</v>
      </c>
      <c r="I103" s="30">
        <v>1760</v>
      </c>
      <c r="J103" s="30">
        <v>0.75</v>
      </c>
    </row>
    <row r="104" spans="1:10" s="28" customFormat="1" ht="15.75" hidden="1" customHeight="1" x14ac:dyDescent="0.25">
      <c r="A104" s="39">
        <v>1671</v>
      </c>
      <c r="B104" s="30" t="s">
        <v>42</v>
      </c>
      <c r="C104" s="37">
        <v>3457</v>
      </c>
      <c r="D104" s="31">
        <v>413.4</v>
      </c>
      <c r="E104" s="37">
        <v>3043.6</v>
      </c>
      <c r="F104" s="31">
        <v>1595</v>
      </c>
      <c r="G104" s="31">
        <v>1448.6</v>
      </c>
      <c r="H104" s="30" t="s">
        <v>156</v>
      </c>
      <c r="I104" s="30">
        <v>689</v>
      </c>
      <c r="J104" s="30">
        <v>0.6</v>
      </c>
    </row>
    <row r="105" spans="1:10" s="28" customFormat="1" ht="15.75" hidden="1" customHeight="1" x14ac:dyDescent="0.25">
      <c r="A105" s="39">
        <v>1687</v>
      </c>
      <c r="B105" s="30" t="s">
        <v>71</v>
      </c>
      <c r="C105" s="37">
        <v>14480</v>
      </c>
      <c r="D105" s="31">
        <v>1871.35</v>
      </c>
      <c r="E105" s="37">
        <v>12608.65</v>
      </c>
      <c r="F105" s="31">
        <v>12608.65</v>
      </c>
      <c r="G105" s="31">
        <v>0</v>
      </c>
      <c r="H105" s="30" t="s">
        <v>156</v>
      </c>
      <c r="I105" s="30">
        <v>2879</v>
      </c>
      <c r="J105" s="30">
        <v>0.65</v>
      </c>
    </row>
    <row r="106" spans="1:10" s="28" customFormat="1" ht="15.75" hidden="1" customHeight="1" x14ac:dyDescent="0.25">
      <c r="A106" s="39">
        <v>1698</v>
      </c>
      <c r="B106" s="30" t="s">
        <v>52</v>
      </c>
      <c r="C106" s="37">
        <v>10767</v>
      </c>
      <c r="D106" s="31">
        <v>1278</v>
      </c>
      <c r="E106" s="37">
        <v>9489</v>
      </c>
      <c r="F106" s="31">
        <v>9489</v>
      </c>
      <c r="G106" s="31">
        <v>0</v>
      </c>
      <c r="H106" s="30" t="s">
        <v>156</v>
      </c>
      <c r="I106" s="30">
        <v>2130</v>
      </c>
      <c r="J106" s="30">
        <v>0.6</v>
      </c>
    </row>
    <row r="107" spans="1:10" s="28" customFormat="1" ht="15.75" hidden="1" customHeight="1" x14ac:dyDescent="0.25">
      <c r="A107" s="39">
        <v>1720</v>
      </c>
      <c r="B107" s="30" t="s">
        <v>21</v>
      </c>
      <c r="C107" s="37">
        <v>12854</v>
      </c>
      <c r="D107" s="31">
        <v>1530.6</v>
      </c>
      <c r="E107" s="37">
        <v>11323.4</v>
      </c>
      <c r="F107" s="31">
        <v>11323.4</v>
      </c>
      <c r="G107" s="31">
        <v>0</v>
      </c>
      <c r="H107" s="30" t="s">
        <v>156</v>
      </c>
      <c r="I107" s="30">
        <v>2551</v>
      </c>
      <c r="J107" s="30">
        <v>0.6</v>
      </c>
    </row>
    <row r="108" spans="1:10" s="28" customFormat="1" ht="15.75" hidden="1" customHeight="1" x14ac:dyDescent="0.25">
      <c r="A108" s="39">
        <v>1745</v>
      </c>
      <c r="B108" s="30" t="s">
        <v>87</v>
      </c>
      <c r="C108" s="37">
        <v>5553</v>
      </c>
      <c r="D108" s="31">
        <v>660.6</v>
      </c>
      <c r="E108" s="37">
        <v>4892.3999999999996</v>
      </c>
      <c r="F108" s="31">
        <v>4892.3999999999996</v>
      </c>
      <c r="G108" s="31">
        <v>0</v>
      </c>
      <c r="H108" s="30" t="s">
        <v>156</v>
      </c>
      <c r="I108" s="30">
        <v>1101</v>
      </c>
      <c r="J108" s="30">
        <v>0.6</v>
      </c>
    </row>
    <row r="109" spans="1:10" s="28" customFormat="1" ht="15.75" hidden="1" customHeight="1" x14ac:dyDescent="0.25">
      <c r="A109" s="39">
        <v>1751</v>
      </c>
      <c r="B109" s="30" t="s">
        <v>34</v>
      </c>
      <c r="C109" s="37">
        <v>3342</v>
      </c>
      <c r="D109" s="31">
        <v>397.8</v>
      </c>
      <c r="E109" s="37">
        <v>2944.2</v>
      </c>
      <c r="F109" s="31">
        <v>2944.2</v>
      </c>
      <c r="G109" s="31">
        <v>0</v>
      </c>
      <c r="H109" s="30" t="s">
        <v>156</v>
      </c>
      <c r="I109" s="30">
        <v>663</v>
      </c>
      <c r="J109" s="30">
        <v>0.6</v>
      </c>
    </row>
    <row r="110" spans="1:10" s="28" customFormat="1" ht="15.75" hidden="1" customHeight="1" x14ac:dyDescent="0.25">
      <c r="A110" s="39">
        <v>1754</v>
      </c>
      <c r="B110" s="30" t="s">
        <v>80</v>
      </c>
      <c r="C110" s="37">
        <v>12723</v>
      </c>
      <c r="D110" s="31">
        <v>1516.8</v>
      </c>
      <c r="E110" s="37">
        <v>11206.2</v>
      </c>
      <c r="F110" s="31">
        <v>11206.2</v>
      </c>
      <c r="G110" s="31">
        <v>0</v>
      </c>
      <c r="H110" s="30" t="s">
        <v>156</v>
      </c>
      <c r="I110" s="30">
        <v>2528</v>
      </c>
      <c r="J110" s="30">
        <v>0.6</v>
      </c>
    </row>
    <row r="111" spans="1:10" s="28" customFormat="1" ht="15.75" hidden="1" customHeight="1" x14ac:dyDescent="0.25">
      <c r="A111" s="39">
        <v>1756</v>
      </c>
      <c r="B111" s="30" t="s">
        <v>66</v>
      </c>
      <c r="C111" s="37">
        <v>19063</v>
      </c>
      <c r="D111" s="31">
        <v>2456.35</v>
      </c>
      <c r="E111" s="37">
        <v>16606.650000000001</v>
      </c>
      <c r="F111" s="31">
        <v>16606.650000000001</v>
      </c>
      <c r="G111" s="31">
        <v>0</v>
      </c>
      <c r="H111" s="30" t="s">
        <v>156</v>
      </c>
      <c r="I111" s="30">
        <v>3779</v>
      </c>
      <c r="J111" s="30">
        <v>0.65</v>
      </c>
    </row>
    <row r="112" spans="1:10" s="28" customFormat="1" ht="15.75" hidden="1" customHeight="1" x14ac:dyDescent="0.25">
      <c r="A112" s="39">
        <v>1758</v>
      </c>
      <c r="B112" s="30" t="s">
        <v>135</v>
      </c>
      <c r="C112" s="37">
        <v>15223</v>
      </c>
      <c r="D112" s="31">
        <v>1968.2</v>
      </c>
      <c r="E112" s="37">
        <v>13254.8</v>
      </c>
      <c r="F112" s="31">
        <v>13254.8</v>
      </c>
      <c r="G112" s="31">
        <v>0</v>
      </c>
      <c r="H112" s="30" t="s">
        <v>156</v>
      </c>
      <c r="I112" s="30">
        <v>3028</v>
      </c>
      <c r="J112" s="30">
        <v>0.65</v>
      </c>
    </row>
    <row r="113" spans="1:11" s="28" customFormat="1" ht="15.75" hidden="1" customHeight="1" x14ac:dyDescent="0.25">
      <c r="A113" s="39">
        <v>1767</v>
      </c>
      <c r="B113" s="30" t="s">
        <v>53</v>
      </c>
      <c r="C113" s="37">
        <v>10109</v>
      </c>
      <c r="D113" s="31">
        <v>1207.8</v>
      </c>
      <c r="E113" s="37">
        <v>8901.2000000000007</v>
      </c>
      <c r="F113" s="31">
        <v>8901.2000000000007</v>
      </c>
      <c r="G113" s="31">
        <v>0</v>
      </c>
      <c r="H113" s="30" t="s">
        <v>156</v>
      </c>
      <c r="I113" s="30">
        <v>2013</v>
      </c>
      <c r="J113" s="30">
        <v>0.6</v>
      </c>
    </row>
    <row r="114" spans="1:11" s="28" customFormat="1" ht="15.75" hidden="1" customHeight="1" x14ac:dyDescent="0.25">
      <c r="A114" s="39">
        <v>1808</v>
      </c>
      <c r="B114" s="30" t="s">
        <v>53</v>
      </c>
      <c r="C114" s="37">
        <v>18223</v>
      </c>
      <c r="D114" s="31">
        <v>2170.1999999999998</v>
      </c>
      <c r="E114" s="37">
        <v>16052.8</v>
      </c>
      <c r="F114" s="31">
        <v>16052.8</v>
      </c>
      <c r="G114" s="31">
        <v>0</v>
      </c>
      <c r="H114" s="30" t="s">
        <v>156</v>
      </c>
      <c r="I114" s="30">
        <v>3617</v>
      </c>
      <c r="J114" s="30">
        <v>0.6</v>
      </c>
    </row>
    <row r="115" spans="1:11" s="28" customFormat="1" ht="15.75" hidden="1" customHeight="1" x14ac:dyDescent="0.25">
      <c r="A115" s="39">
        <v>1815</v>
      </c>
      <c r="B115" s="30" t="s">
        <v>39</v>
      </c>
      <c r="C115" s="37">
        <v>20035</v>
      </c>
      <c r="D115" s="31">
        <v>2583.1</v>
      </c>
      <c r="E115" s="37">
        <v>17451.900000000001</v>
      </c>
      <c r="F115" s="31">
        <v>17451.900000000001</v>
      </c>
      <c r="G115" s="31">
        <v>0</v>
      </c>
      <c r="H115" s="30" t="s">
        <v>156</v>
      </c>
      <c r="I115" s="30">
        <v>3974</v>
      </c>
      <c r="J115" s="30">
        <v>0.65</v>
      </c>
    </row>
    <row r="116" spans="1:11" s="28" customFormat="1" ht="15.75" hidden="1" customHeight="1" x14ac:dyDescent="0.25">
      <c r="A116" s="39">
        <v>1831</v>
      </c>
      <c r="B116" s="30" t="s">
        <v>54</v>
      </c>
      <c r="C116" s="37">
        <v>4877</v>
      </c>
      <c r="D116" s="31">
        <v>579</v>
      </c>
      <c r="E116" s="37">
        <v>4298</v>
      </c>
      <c r="F116" s="31">
        <v>4298</v>
      </c>
      <c r="G116" s="31">
        <v>0</v>
      </c>
      <c r="H116" s="30" t="s">
        <v>156</v>
      </c>
      <c r="I116" s="30">
        <v>965</v>
      </c>
      <c r="J116" s="30">
        <v>0.6</v>
      </c>
    </row>
    <row r="117" spans="1:11" s="28" customFormat="1" ht="15.75" hidden="1" customHeight="1" x14ac:dyDescent="0.25">
      <c r="A117" s="39">
        <v>1865</v>
      </c>
      <c r="B117" s="30" t="s">
        <v>32</v>
      </c>
      <c r="C117" s="37">
        <v>7604</v>
      </c>
      <c r="D117" s="31">
        <v>898.2</v>
      </c>
      <c r="E117" s="37">
        <v>6705.8</v>
      </c>
      <c r="F117" s="31">
        <v>7141</v>
      </c>
      <c r="G117" s="31">
        <v>-435.2</v>
      </c>
      <c r="H117" s="30" t="s">
        <v>156</v>
      </c>
      <c r="I117" s="30">
        <v>1497</v>
      </c>
      <c r="J117" s="30">
        <v>0.6</v>
      </c>
    </row>
    <row r="118" spans="1:11" s="28" customFormat="1" ht="15.75" hidden="1" customHeight="1" x14ac:dyDescent="0.25">
      <c r="A118" s="39">
        <v>1898</v>
      </c>
      <c r="B118" s="30" t="s">
        <v>21</v>
      </c>
      <c r="C118" s="37">
        <v>8173</v>
      </c>
      <c r="D118" s="31">
        <v>973.8</v>
      </c>
      <c r="E118" s="37">
        <v>7199.2</v>
      </c>
      <c r="F118" s="31">
        <v>7199.2</v>
      </c>
      <c r="G118" s="31">
        <v>0</v>
      </c>
      <c r="H118" s="30" t="s">
        <v>156</v>
      </c>
      <c r="I118" s="30">
        <v>1623</v>
      </c>
      <c r="J118" s="30">
        <v>0.6</v>
      </c>
    </row>
    <row r="119" spans="1:11" s="28" customFormat="1" ht="15.75" hidden="1" customHeight="1" x14ac:dyDescent="0.25">
      <c r="A119" s="39">
        <v>1912</v>
      </c>
      <c r="B119" s="30" t="s">
        <v>21</v>
      </c>
      <c r="C119" s="37">
        <v>37850</v>
      </c>
      <c r="D119" s="31">
        <v>4893.8500000000004</v>
      </c>
      <c r="E119" s="37">
        <v>32956.15</v>
      </c>
      <c r="F119" s="31">
        <v>32956.15</v>
      </c>
      <c r="G119" s="31">
        <v>0</v>
      </c>
      <c r="H119" s="30" t="s">
        <v>156</v>
      </c>
      <c r="I119" s="30">
        <v>7529</v>
      </c>
      <c r="J119" s="30">
        <v>0.65</v>
      </c>
      <c r="K119" s="90"/>
    </row>
    <row r="120" spans="1:11" s="28" customFormat="1" ht="15.75" hidden="1" customHeight="1" x14ac:dyDescent="0.25">
      <c r="A120" s="39">
        <v>1918</v>
      </c>
      <c r="B120" s="30" t="s">
        <v>137</v>
      </c>
      <c r="C120" s="37">
        <v>14420</v>
      </c>
      <c r="D120" s="31">
        <v>1705.8</v>
      </c>
      <c r="E120" s="37">
        <v>12714.2</v>
      </c>
      <c r="F120" s="31">
        <v>12714.2</v>
      </c>
      <c r="G120" s="31">
        <v>0</v>
      </c>
      <c r="H120" s="30" t="s">
        <v>156</v>
      </c>
      <c r="I120" s="30">
        <v>2843</v>
      </c>
      <c r="J120" s="30">
        <v>0.6</v>
      </c>
    </row>
    <row r="121" spans="1:11" s="28" customFormat="1" ht="15.75" hidden="1" customHeight="1" x14ac:dyDescent="0.25">
      <c r="A121" s="39">
        <v>1932</v>
      </c>
      <c r="B121" s="30" t="s">
        <v>42</v>
      </c>
      <c r="C121" s="37">
        <v>6288</v>
      </c>
      <c r="D121" s="31">
        <v>746.4</v>
      </c>
      <c r="E121" s="37">
        <v>5541.6</v>
      </c>
      <c r="F121" s="31">
        <v>5541.6</v>
      </c>
      <c r="G121" s="31">
        <v>0</v>
      </c>
      <c r="H121" s="30" t="s">
        <v>156</v>
      </c>
      <c r="I121" s="30">
        <v>1244</v>
      </c>
      <c r="J121" s="30">
        <v>0.6</v>
      </c>
    </row>
    <row r="122" spans="1:11" s="28" customFormat="1" ht="15.75" hidden="1" customHeight="1" x14ac:dyDescent="0.25">
      <c r="A122" s="39">
        <v>1944</v>
      </c>
      <c r="B122" s="30" t="s">
        <v>42</v>
      </c>
      <c r="C122" s="37">
        <v>10593</v>
      </c>
      <c r="D122" s="31">
        <v>1259.4000000000001</v>
      </c>
      <c r="E122" s="37">
        <v>9333.6</v>
      </c>
      <c r="F122" s="31">
        <v>9333.6</v>
      </c>
      <c r="G122" s="31">
        <v>0</v>
      </c>
      <c r="H122" s="30" t="s">
        <v>156</v>
      </c>
      <c r="I122" s="30">
        <v>2099</v>
      </c>
      <c r="J122" s="30">
        <v>0.6</v>
      </c>
    </row>
    <row r="123" spans="1:11" s="28" customFormat="1" ht="15.75" hidden="1" customHeight="1" x14ac:dyDescent="0.25">
      <c r="A123" s="39">
        <v>1948</v>
      </c>
      <c r="B123" s="30" t="s">
        <v>34</v>
      </c>
      <c r="C123" s="37">
        <v>7877</v>
      </c>
      <c r="D123" s="31">
        <v>1019.85</v>
      </c>
      <c r="E123" s="37">
        <v>6857.15</v>
      </c>
      <c r="F123" s="31">
        <v>6857.15</v>
      </c>
      <c r="G123" s="31">
        <v>0</v>
      </c>
      <c r="H123" s="30" t="s">
        <v>156</v>
      </c>
      <c r="I123" s="30">
        <v>1569</v>
      </c>
      <c r="J123" s="30">
        <v>0.65</v>
      </c>
    </row>
    <row r="124" spans="1:11" s="28" customFormat="1" ht="15.75" hidden="1" customHeight="1" x14ac:dyDescent="0.25">
      <c r="A124" s="39">
        <v>1975</v>
      </c>
      <c r="B124" s="30" t="s">
        <v>39</v>
      </c>
      <c r="C124" s="37">
        <v>15739</v>
      </c>
      <c r="D124" s="31">
        <v>1878.6</v>
      </c>
      <c r="E124" s="37">
        <v>13860.4</v>
      </c>
      <c r="F124" s="31">
        <v>13860.4</v>
      </c>
      <c r="G124" s="31">
        <v>0</v>
      </c>
      <c r="H124" s="30" t="s">
        <v>156</v>
      </c>
      <c r="I124" s="30">
        <v>3131</v>
      </c>
      <c r="J124" s="30">
        <v>0.6</v>
      </c>
    </row>
    <row r="125" spans="1:11" s="28" customFormat="1" ht="15.75" hidden="1" customHeight="1" x14ac:dyDescent="0.25">
      <c r="A125" s="39">
        <v>1980</v>
      </c>
      <c r="B125" s="30" t="s">
        <v>54</v>
      </c>
      <c r="C125" s="37">
        <v>1797</v>
      </c>
      <c r="D125" s="31">
        <v>214.2</v>
      </c>
      <c r="E125" s="37">
        <v>1582.8</v>
      </c>
      <c r="F125" s="31">
        <v>1582.8</v>
      </c>
      <c r="G125" s="31">
        <v>0</v>
      </c>
      <c r="H125" s="30" t="s">
        <v>156</v>
      </c>
      <c r="I125" s="30">
        <v>357</v>
      </c>
      <c r="J125" s="30">
        <v>0.6</v>
      </c>
    </row>
    <row r="126" spans="1:11" s="28" customFormat="1" ht="15.75" hidden="1" customHeight="1" x14ac:dyDescent="0.25">
      <c r="A126" s="39">
        <v>1985</v>
      </c>
      <c r="B126" s="30" t="s">
        <v>73</v>
      </c>
      <c r="C126" s="37">
        <v>5862</v>
      </c>
      <c r="D126" s="31">
        <v>697.8</v>
      </c>
      <c r="E126" s="37">
        <v>5164.2</v>
      </c>
      <c r="F126" s="31">
        <v>5164.2</v>
      </c>
      <c r="G126" s="31">
        <v>0</v>
      </c>
      <c r="H126" s="30" t="s">
        <v>156</v>
      </c>
      <c r="I126" s="30">
        <v>1163</v>
      </c>
      <c r="J126" s="30">
        <v>0.6</v>
      </c>
    </row>
    <row r="127" spans="1:11" s="28" customFormat="1" ht="15.75" hidden="1" customHeight="1" x14ac:dyDescent="0.25">
      <c r="A127" s="39">
        <v>1989</v>
      </c>
      <c r="B127" s="30" t="s">
        <v>91</v>
      </c>
      <c r="C127" s="37">
        <v>15783</v>
      </c>
      <c r="D127" s="31">
        <v>1863.6</v>
      </c>
      <c r="E127" s="37">
        <v>13919.4</v>
      </c>
      <c r="F127" s="31">
        <v>13919.4</v>
      </c>
      <c r="G127" s="31">
        <v>0</v>
      </c>
      <c r="H127" s="30" t="s">
        <v>156</v>
      </c>
      <c r="I127" s="30">
        <v>3106</v>
      </c>
      <c r="J127" s="30">
        <v>0.6</v>
      </c>
    </row>
    <row r="128" spans="1:11" s="28" customFormat="1" ht="15.75" hidden="1" customHeight="1" x14ac:dyDescent="0.25">
      <c r="A128" s="39">
        <v>2003</v>
      </c>
      <c r="B128" s="30" t="s">
        <v>138</v>
      </c>
      <c r="C128" s="37">
        <v>2556</v>
      </c>
      <c r="D128" s="31">
        <v>303.60000000000002</v>
      </c>
      <c r="E128" s="37">
        <v>2252.4</v>
      </c>
      <c r="F128" s="31">
        <v>2252.4</v>
      </c>
      <c r="G128" s="31">
        <v>0</v>
      </c>
      <c r="H128" s="30" t="s">
        <v>156</v>
      </c>
      <c r="I128" s="30">
        <v>506</v>
      </c>
      <c r="J128" s="30">
        <v>0.6</v>
      </c>
    </row>
    <row r="129" spans="1:10" s="28" customFormat="1" ht="15.75" hidden="1" customHeight="1" x14ac:dyDescent="0.25">
      <c r="A129" s="39">
        <v>2004</v>
      </c>
      <c r="B129" s="30" t="s">
        <v>57</v>
      </c>
      <c r="C129" s="37">
        <v>22272</v>
      </c>
      <c r="D129" s="31">
        <v>2653.8</v>
      </c>
      <c r="E129" s="37">
        <v>19618.2</v>
      </c>
      <c r="F129" s="31">
        <v>19618.2</v>
      </c>
      <c r="G129" s="31">
        <v>0</v>
      </c>
      <c r="H129" s="30" t="s">
        <v>156</v>
      </c>
      <c r="I129" s="30">
        <v>4423</v>
      </c>
      <c r="J129" s="30">
        <v>0.6</v>
      </c>
    </row>
    <row r="130" spans="1:10" s="28" customFormat="1" ht="15.75" hidden="1" customHeight="1" x14ac:dyDescent="0.25">
      <c r="A130" s="39">
        <v>2005</v>
      </c>
      <c r="B130" s="30" t="s">
        <v>138</v>
      </c>
      <c r="C130" s="37">
        <v>6393</v>
      </c>
      <c r="D130" s="31">
        <v>826.15</v>
      </c>
      <c r="E130" s="37">
        <v>5566.85</v>
      </c>
      <c r="F130" s="31">
        <v>5566.85</v>
      </c>
      <c r="G130" s="31">
        <v>0</v>
      </c>
      <c r="H130" s="30" t="s">
        <v>156</v>
      </c>
      <c r="I130" s="30">
        <v>1271</v>
      </c>
      <c r="J130" s="30">
        <v>0.65</v>
      </c>
    </row>
    <row r="131" spans="1:10" s="28" customFormat="1" ht="15.75" hidden="1" customHeight="1" x14ac:dyDescent="0.25">
      <c r="A131" s="39">
        <v>2016</v>
      </c>
      <c r="B131" s="30" t="s">
        <v>69</v>
      </c>
      <c r="C131" s="37">
        <v>10053</v>
      </c>
      <c r="D131" s="31">
        <v>1192.2</v>
      </c>
      <c r="E131" s="37">
        <v>8860.7999999999993</v>
      </c>
      <c r="F131" s="31">
        <v>8860.7999999999993</v>
      </c>
      <c r="G131" s="31">
        <v>0</v>
      </c>
      <c r="H131" s="30" t="s">
        <v>156</v>
      </c>
      <c r="I131" s="30">
        <v>1987</v>
      </c>
      <c r="J131" s="30">
        <v>0.6</v>
      </c>
    </row>
    <row r="132" spans="1:10" s="28" customFormat="1" ht="15.75" hidden="1" customHeight="1" x14ac:dyDescent="0.25">
      <c r="A132" s="39">
        <v>2017</v>
      </c>
      <c r="B132" s="30" t="s">
        <v>138</v>
      </c>
      <c r="C132" s="37">
        <v>70838</v>
      </c>
      <c r="D132" s="31">
        <v>9143.5499999999993</v>
      </c>
      <c r="E132" s="37">
        <v>61694.45</v>
      </c>
      <c r="F132" s="31">
        <v>61694.45</v>
      </c>
      <c r="G132" s="31">
        <v>0</v>
      </c>
      <c r="H132" s="30" t="s">
        <v>156</v>
      </c>
      <c r="I132" s="30">
        <v>14067</v>
      </c>
      <c r="J132" s="30">
        <v>0.65</v>
      </c>
    </row>
    <row r="133" spans="1:10" s="28" customFormat="1" ht="15.75" hidden="1" customHeight="1" x14ac:dyDescent="0.25">
      <c r="A133" s="39">
        <v>2021</v>
      </c>
      <c r="B133" s="30" t="s">
        <v>57</v>
      </c>
      <c r="C133" s="37">
        <v>22256</v>
      </c>
      <c r="D133" s="31">
        <v>2869.75</v>
      </c>
      <c r="E133" s="37">
        <v>19386.25</v>
      </c>
      <c r="F133" s="31">
        <v>19386.25</v>
      </c>
      <c r="G133" s="31">
        <v>0</v>
      </c>
      <c r="H133" s="30" t="s">
        <v>156</v>
      </c>
      <c r="I133" s="30">
        <v>4415</v>
      </c>
      <c r="J133" s="30">
        <v>0.65</v>
      </c>
    </row>
    <row r="134" spans="1:10" s="28" customFormat="1" ht="15.75" hidden="1" customHeight="1" x14ac:dyDescent="0.25">
      <c r="A134" s="39">
        <v>2026</v>
      </c>
      <c r="B134" s="30" t="s">
        <v>138</v>
      </c>
      <c r="C134" s="37">
        <v>83657</v>
      </c>
      <c r="D134" s="31">
        <v>10806.25</v>
      </c>
      <c r="E134" s="37">
        <v>72850.75</v>
      </c>
      <c r="F134" s="31">
        <v>72850.75</v>
      </c>
      <c r="G134" s="31">
        <v>0</v>
      </c>
      <c r="H134" s="30" t="s">
        <v>156</v>
      </c>
      <c r="I134" s="30">
        <v>16625</v>
      </c>
      <c r="J134" s="30">
        <v>0.65</v>
      </c>
    </row>
    <row r="135" spans="1:10" s="28" customFormat="1" ht="15.75" hidden="1" customHeight="1" x14ac:dyDescent="0.25">
      <c r="A135" s="39">
        <v>2027</v>
      </c>
      <c r="B135" s="30" t="s">
        <v>26</v>
      </c>
      <c r="C135" s="37">
        <v>20776</v>
      </c>
      <c r="D135" s="31">
        <v>2473.1999999999998</v>
      </c>
      <c r="E135" s="37">
        <v>18302.8</v>
      </c>
      <c r="F135" s="31">
        <v>18302.8</v>
      </c>
      <c r="G135" s="31">
        <v>0</v>
      </c>
      <c r="H135" s="30" t="s">
        <v>156</v>
      </c>
      <c r="I135" s="30">
        <v>4122</v>
      </c>
      <c r="J135" s="30">
        <v>0.6</v>
      </c>
    </row>
    <row r="136" spans="1:10" s="28" customFormat="1" ht="15.75" hidden="1" customHeight="1" x14ac:dyDescent="0.25">
      <c r="A136" s="39">
        <v>2028</v>
      </c>
      <c r="B136" s="30" t="s">
        <v>138</v>
      </c>
      <c r="C136" s="37">
        <v>39955</v>
      </c>
      <c r="D136" s="31">
        <v>5175.3</v>
      </c>
      <c r="E136" s="37">
        <v>34779.699999999997</v>
      </c>
      <c r="F136" s="31">
        <v>34779.699999999997</v>
      </c>
      <c r="G136" s="31">
        <v>0</v>
      </c>
      <c r="H136" s="30" t="s">
        <v>156</v>
      </c>
      <c r="I136" s="30">
        <v>7962</v>
      </c>
      <c r="J136" s="30">
        <v>0.65</v>
      </c>
    </row>
    <row r="137" spans="1:10" s="28" customFormat="1" ht="15.75" hidden="1" customHeight="1" x14ac:dyDescent="0.25">
      <c r="A137" s="39">
        <v>2046</v>
      </c>
      <c r="B137" s="30" t="s">
        <v>94</v>
      </c>
      <c r="C137" s="37">
        <v>10948</v>
      </c>
      <c r="D137" s="31">
        <v>1295.4000000000001</v>
      </c>
      <c r="E137" s="37">
        <v>9652.6</v>
      </c>
      <c r="F137" s="31">
        <v>9652.6</v>
      </c>
      <c r="G137" s="31">
        <v>0</v>
      </c>
      <c r="H137" s="30" t="s">
        <v>156</v>
      </c>
      <c r="I137" s="30">
        <v>2159</v>
      </c>
      <c r="J137" s="30">
        <v>0.6</v>
      </c>
    </row>
    <row r="138" spans="1:10" s="28" customFormat="1" ht="15.75" hidden="1" customHeight="1" x14ac:dyDescent="0.25">
      <c r="A138" s="39">
        <v>2048</v>
      </c>
      <c r="B138" s="30" t="s">
        <v>138</v>
      </c>
      <c r="C138" s="37">
        <v>14818</v>
      </c>
      <c r="D138" s="31">
        <v>1768.8</v>
      </c>
      <c r="E138" s="37">
        <v>13049.2</v>
      </c>
      <c r="F138" s="31">
        <v>13049.2</v>
      </c>
      <c r="G138" s="31">
        <v>0</v>
      </c>
      <c r="H138" s="30" t="s">
        <v>156</v>
      </c>
      <c r="I138" s="30">
        <v>2948</v>
      </c>
      <c r="J138" s="30">
        <v>0.6</v>
      </c>
    </row>
    <row r="139" spans="1:10" s="28" customFormat="1" ht="15.75" hidden="1" customHeight="1" x14ac:dyDescent="0.25">
      <c r="A139" s="39">
        <v>2051</v>
      </c>
      <c r="B139" s="30" t="s">
        <v>138</v>
      </c>
      <c r="C139" s="37">
        <v>3135</v>
      </c>
      <c r="D139" s="31">
        <v>373.2</v>
      </c>
      <c r="E139" s="37">
        <v>2761.8</v>
      </c>
      <c r="F139" s="31">
        <v>2761.8</v>
      </c>
      <c r="G139" s="31">
        <v>0</v>
      </c>
      <c r="H139" s="30" t="s">
        <v>156</v>
      </c>
      <c r="I139" s="30">
        <v>622</v>
      </c>
      <c r="J139" s="30">
        <v>0.6</v>
      </c>
    </row>
    <row r="140" spans="1:10" s="28" customFormat="1" ht="15.75" hidden="1" customHeight="1" x14ac:dyDescent="0.25">
      <c r="A140" s="39">
        <v>2057</v>
      </c>
      <c r="B140" s="30" t="s">
        <v>138</v>
      </c>
      <c r="C140" s="37">
        <v>56881</v>
      </c>
      <c r="D140" s="31">
        <v>7356.05</v>
      </c>
      <c r="E140" s="37">
        <v>49524.95</v>
      </c>
      <c r="F140" s="31">
        <v>49524.95</v>
      </c>
      <c r="G140" s="31">
        <v>0</v>
      </c>
      <c r="H140" s="30" t="s">
        <v>156</v>
      </c>
      <c r="I140" s="30">
        <v>11317</v>
      </c>
      <c r="J140" s="30">
        <v>0.65</v>
      </c>
    </row>
    <row r="141" spans="1:10" s="28" customFormat="1" ht="15.75" hidden="1" customHeight="1" x14ac:dyDescent="0.25">
      <c r="A141" s="39">
        <v>2059</v>
      </c>
      <c r="B141" s="30" t="s">
        <v>138</v>
      </c>
      <c r="C141" s="37">
        <v>5832</v>
      </c>
      <c r="D141" s="31">
        <v>693.6</v>
      </c>
      <c r="E141" s="37">
        <v>5138.3999999999996</v>
      </c>
      <c r="F141" s="31">
        <v>5138.3999999999996</v>
      </c>
      <c r="G141" s="31">
        <v>0</v>
      </c>
      <c r="H141" s="30" t="s">
        <v>156</v>
      </c>
      <c r="I141" s="30">
        <v>1156</v>
      </c>
      <c r="J141" s="30">
        <v>0.6</v>
      </c>
    </row>
    <row r="142" spans="1:10" s="28" customFormat="1" ht="15.75" hidden="1" customHeight="1" x14ac:dyDescent="0.25">
      <c r="A142" s="39">
        <v>2060</v>
      </c>
      <c r="B142" s="30" t="s">
        <v>138</v>
      </c>
      <c r="C142" s="37">
        <v>15394</v>
      </c>
      <c r="D142" s="31">
        <v>1833.6</v>
      </c>
      <c r="E142" s="37">
        <v>13560.4</v>
      </c>
      <c r="F142" s="31">
        <v>13560.4</v>
      </c>
      <c r="G142" s="31">
        <v>0</v>
      </c>
      <c r="H142" s="30" t="s">
        <v>156</v>
      </c>
      <c r="I142" s="30">
        <v>3056</v>
      </c>
      <c r="J142" s="30">
        <v>0.6</v>
      </c>
    </row>
    <row r="143" spans="1:10" s="28" customFormat="1" ht="15.75" hidden="1" customHeight="1" x14ac:dyDescent="0.25">
      <c r="A143" s="39">
        <v>2061</v>
      </c>
      <c r="B143" s="30" t="s">
        <v>139</v>
      </c>
      <c r="C143" s="37">
        <v>7806</v>
      </c>
      <c r="D143" s="31">
        <v>935.4</v>
      </c>
      <c r="E143" s="37">
        <v>6870.6</v>
      </c>
      <c r="F143" s="31">
        <v>7426</v>
      </c>
      <c r="G143" s="31">
        <v>-555.4</v>
      </c>
      <c r="H143" s="30" t="s">
        <v>156</v>
      </c>
      <c r="I143" s="30">
        <v>1559</v>
      </c>
      <c r="J143" s="30">
        <v>0.6</v>
      </c>
    </row>
    <row r="144" spans="1:10" s="28" customFormat="1" ht="15.75" hidden="1" customHeight="1" x14ac:dyDescent="0.25">
      <c r="A144" s="39">
        <v>2063</v>
      </c>
      <c r="B144" s="30" t="s">
        <v>16</v>
      </c>
      <c r="C144" s="37">
        <v>5121</v>
      </c>
      <c r="D144" s="31">
        <v>608.4</v>
      </c>
      <c r="E144" s="37">
        <v>4512.6000000000004</v>
      </c>
      <c r="F144" s="31">
        <v>4512.6000000000004</v>
      </c>
      <c r="G144" s="31">
        <v>0</v>
      </c>
      <c r="H144" s="30" t="s">
        <v>156</v>
      </c>
      <c r="I144" s="30">
        <v>1014</v>
      </c>
      <c r="J144" s="30">
        <v>0.6</v>
      </c>
    </row>
    <row r="145" spans="1:10" s="28" customFormat="1" ht="15.75" hidden="1" customHeight="1" x14ac:dyDescent="0.25">
      <c r="A145" s="39">
        <v>2068</v>
      </c>
      <c r="B145" s="30" t="s">
        <v>138</v>
      </c>
      <c r="C145" s="37">
        <v>6676</v>
      </c>
      <c r="D145" s="31">
        <v>993.75</v>
      </c>
      <c r="E145" s="37">
        <v>5682.25</v>
      </c>
      <c r="F145" s="31">
        <v>5682.25</v>
      </c>
      <c r="G145" s="31">
        <v>0</v>
      </c>
      <c r="H145" s="30" t="s">
        <v>157</v>
      </c>
      <c r="I145" s="30">
        <v>1325</v>
      </c>
      <c r="J145" s="30">
        <v>0.75</v>
      </c>
    </row>
    <row r="146" spans="1:10" s="28" customFormat="1" ht="15.75" hidden="1" customHeight="1" x14ac:dyDescent="0.25">
      <c r="A146" s="39">
        <v>2077</v>
      </c>
      <c r="B146" s="30" t="s">
        <v>65</v>
      </c>
      <c r="C146" s="37">
        <v>4148</v>
      </c>
      <c r="D146" s="31">
        <v>578.9</v>
      </c>
      <c r="E146" s="37">
        <v>3569.1</v>
      </c>
      <c r="F146" s="31">
        <v>3569.1</v>
      </c>
      <c r="G146" s="31">
        <v>0</v>
      </c>
      <c r="H146" s="30" t="s">
        <v>157</v>
      </c>
      <c r="I146" s="30">
        <v>827</v>
      </c>
      <c r="J146" s="30">
        <v>0.7</v>
      </c>
    </row>
    <row r="147" spans="1:10" s="28" customFormat="1" ht="15.75" hidden="1" customHeight="1" x14ac:dyDescent="0.25">
      <c r="A147" s="39">
        <v>2083</v>
      </c>
      <c r="B147" s="30" t="s">
        <v>12</v>
      </c>
      <c r="C147" s="37">
        <v>3532</v>
      </c>
      <c r="D147" s="31">
        <v>422.4</v>
      </c>
      <c r="E147" s="37">
        <v>3109.6</v>
      </c>
      <c r="F147" s="31">
        <v>3109.6</v>
      </c>
      <c r="G147" s="31">
        <v>0</v>
      </c>
      <c r="H147" s="30" t="s">
        <v>156</v>
      </c>
      <c r="I147" s="30">
        <v>704</v>
      </c>
      <c r="J147" s="30">
        <v>0.6</v>
      </c>
    </row>
    <row r="148" spans="1:10" s="28" customFormat="1" ht="15.75" hidden="1" customHeight="1" x14ac:dyDescent="0.25">
      <c r="A148" s="39">
        <v>2086</v>
      </c>
      <c r="B148" s="30" t="s">
        <v>55</v>
      </c>
      <c r="C148" s="37">
        <v>3978</v>
      </c>
      <c r="D148" s="31">
        <v>548.79999999999995</v>
      </c>
      <c r="E148" s="37">
        <v>3429.2</v>
      </c>
      <c r="F148" s="31">
        <v>3429.2</v>
      </c>
      <c r="G148" s="31">
        <v>0</v>
      </c>
      <c r="H148" s="30" t="s">
        <v>157</v>
      </c>
      <c r="I148" s="30">
        <v>784</v>
      </c>
      <c r="J148" s="30">
        <v>0.7</v>
      </c>
    </row>
    <row r="149" spans="1:10" s="28" customFormat="1" ht="15.75" hidden="1" customHeight="1" x14ac:dyDescent="0.25">
      <c r="A149" s="39">
        <v>2092</v>
      </c>
      <c r="B149" s="30" t="s">
        <v>138</v>
      </c>
      <c r="C149" s="37">
        <v>44893</v>
      </c>
      <c r="D149" s="31">
        <v>5824.65</v>
      </c>
      <c r="E149" s="37">
        <v>39068.35</v>
      </c>
      <c r="F149" s="31">
        <v>39068.35</v>
      </c>
      <c r="G149" s="31">
        <v>0</v>
      </c>
      <c r="H149" s="30" t="s">
        <v>156</v>
      </c>
      <c r="I149" s="30">
        <v>8961</v>
      </c>
      <c r="J149" s="30">
        <v>0.65</v>
      </c>
    </row>
    <row r="150" spans="1:10" s="28" customFormat="1" ht="15.75" hidden="1" customHeight="1" x14ac:dyDescent="0.25">
      <c r="A150" s="39">
        <v>2101</v>
      </c>
      <c r="B150" s="30" t="s">
        <v>12</v>
      </c>
      <c r="C150" s="37">
        <v>31108</v>
      </c>
      <c r="D150" s="31">
        <v>4021.55</v>
      </c>
      <c r="E150" s="37">
        <v>27086.45</v>
      </c>
      <c r="F150" s="31">
        <v>27086.45</v>
      </c>
      <c r="G150" s="31">
        <v>0</v>
      </c>
      <c r="H150" s="30" t="s">
        <v>156</v>
      </c>
      <c r="I150" s="30">
        <v>6187</v>
      </c>
      <c r="J150" s="30">
        <v>0.65</v>
      </c>
    </row>
    <row r="151" spans="1:10" s="28" customFormat="1" ht="15.75" hidden="1" customHeight="1" x14ac:dyDescent="0.25">
      <c r="A151" s="39">
        <v>2104</v>
      </c>
      <c r="B151" s="30" t="s">
        <v>55</v>
      </c>
      <c r="C151" s="37">
        <v>11255</v>
      </c>
      <c r="D151" s="31">
        <v>1452.1</v>
      </c>
      <c r="E151" s="37">
        <v>9802.9</v>
      </c>
      <c r="F151" s="31">
        <v>6246</v>
      </c>
      <c r="G151" s="31">
        <v>3556.9</v>
      </c>
      <c r="H151" s="30" t="s">
        <v>156</v>
      </c>
      <c r="I151" s="30">
        <v>2234</v>
      </c>
      <c r="J151" s="30">
        <v>0.65</v>
      </c>
    </row>
    <row r="152" spans="1:10" s="28" customFormat="1" ht="15.75" hidden="1" customHeight="1" x14ac:dyDescent="0.25">
      <c r="A152" s="39">
        <v>2105</v>
      </c>
      <c r="B152" s="30" t="s">
        <v>57</v>
      </c>
      <c r="C152" s="37">
        <v>3486</v>
      </c>
      <c r="D152" s="31">
        <v>414</v>
      </c>
      <c r="E152" s="37">
        <v>3072</v>
      </c>
      <c r="F152" s="31">
        <v>3072</v>
      </c>
      <c r="G152" s="31">
        <v>0</v>
      </c>
      <c r="H152" s="30" t="s">
        <v>156</v>
      </c>
      <c r="I152" s="30">
        <v>690</v>
      </c>
      <c r="J152" s="30">
        <v>0.6</v>
      </c>
    </row>
    <row r="153" spans="1:10" s="28" customFormat="1" ht="15.75" hidden="1" customHeight="1" x14ac:dyDescent="0.25">
      <c r="A153" s="39">
        <v>2106</v>
      </c>
      <c r="B153" s="30" t="s">
        <v>138</v>
      </c>
      <c r="C153" s="37">
        <v>11077</v>
      </c>
      <c r="D153" s="31">
        <v>1430.65</v>
      </c>
      <c r="E153" s="37">
        <v>9646.35</v>
      </c>
      <c r="F153" s="31">
        <v>9077.9500000000007</v>
      </c>
      <c r="G153" s="31">
        <v>568.4</v>
      </c>
      <c r="H153" s="30" t="s">
        <v>156</v>
      </c>
      <c r="I153" s="30">
        <v>2201</v>
      </c>
      <c r="J153" s="30">
        <v>0.65</v>
      </c>
    </row>
    <row r="154" spans="1:10" s="28" customFormat="1" ht="15.75" hidden="1" customHeight="1" x14ac:dyDescent="0.25">
      <c r="A154" s="39">
        <v>2116</v>
      </c>
      <c r="B154" s="30" t="s">
        <v>138</v>
      </c>
      <c r="C154" s="37">
        <v>14383</v>
      </c>
      <c r="D154" s="31">
        <v>1717.8</v>
      </c>
      <c r="E154" s="37">
        <v>12665.2</v>
      </c>
      <c r="F154" s="31">
        <v>12665.2</v>
      </c>
      <c r="G154" s="31">
        <v>0</v>
      </c>
      <c r="H154" s="30" t="s">
        <v>156</v>
      </c>
      <c r="I154" s="30">
        <v>2863</v>
      </c>
      <c r="J154" s="30">
        <v>0.6</v>
      </c>
    </row>
    <row r="155" spans="1:10" s="28" customFormat="1" ht="15.75" hidden="1" customHeight="1" x14ac:dyDescent="0.25">
      <c r="A155" s="39">
        <v>2124</v>
      </c>
      <c r="B155" s="30" t="s">
        <v>55</v>
      </c>
      <c r="C155" s="37">
        <v>12859</v>
      </c>
      <c r="D155" s="31">
        <v>1530</v>
      </c>
      <c r="E155" s="37">
        <v>11329</v>
      </c>
      <c r="F155" s="31">
        <v>9828</v>
      </c>
      <c r="G155" s="31">
        <v>1501</v>
      </c>
      <c r="H155" s="30" t="s">
        <v>156</v>
      </c>
      <c r="I155" s="30">
        <v>2550</v>
      </c>
      <c r="J155" s="30">
        <v>0.6</v>
      </c>
    </row>
    <row r="156" spans="1:10" s="28" customFormat="1" ht="15.75" hidden="1" customHeight="1" x14ac:dyDescent="0.25">
      <c r="A156" s="39">
        <v>2145</v>
      </c>
      <c r="B156" s="30" t="s">
        <v>36</v>
      </c>
      <c r="C156" s="37">
        <v>16653</v>
      </c>
      <c r="D156" s="31">
        <v>1979.4</v>
      </c>
      <c r="E156" s="37">
        <v>14673.6</v>
      </c>
      <c r="F156" s="31">
        <v>14673.6</v>
      </c>
      <c r="G156" s="31">
        <v>0</v>
      </c>
      <c r="H156" s="30" t="s">
        <v>156</v>
      </c>
      <c r="I156" s="30">
        <v>3299</v>
      </c>
      <c r="J156" s="30">
        <v>0.6</v>
      </c>
    </row>
    <row r="157" spans="1:10" s="28" customFormat="1" ht="15.75" hidden="1" customHeight="1" x14ac:dyDescent="0.25">
      <c r="A157" s="39">
        <v>2153</v>
      </c>
      <c r="B157" s="30" t="s">
        <v>9</v>
      </c>
      <c r="C157" s="37">
        <v>10917</v>
      </c>
      <c r="D157" s="31">
        <v>1290.5999999999999</v>
      </c>
      <c r="E157" s="37">
        <v>9626.4</v>
      </c>
      <c r="F157" s="31">
        <v>9626.4</v>
      </c>
      <c r="G157" s="31">
        <v>0</v>
      </c>
      <c r="H157" s="30" t="s">
        <v>156</v>
      </c>
      <c r="I157" s="30">
        <v>2151</v>
      </c>
      <c r="J157" s="30">
        <v>0.6</v>
      </c>
    </row>
    <row r="158" spans="1:10" s="28" customFormat="1" ht="15.75" hidden="1" customHeight="1" x14ac:dyDescent="0.25">
      <c r="A158" s="39">
        <v>2171</v>
      </c>
      <c r="B158" s="30" t="s">
        <v>12</v>
      </c>
      <c r="C158" s="37">
        <v>15384</v>
      </c>
      <c r="D158" s="31">
        <v>1982.5</v>
      </c>
      <c r="E158" s="37">
        <v>13401.5</v>
      </c>
      <c r="F158" s="31">
        <v>13401.5</v>
      </c>
      <c r="G158" s="31">
        <v>0</v>
      </c>
      <c r="H158" s="30" t="s">
        <v>156</v>
      </c>
      <c r="I158" s="30">
        <v>3050</v>
      </c>
      <c r="J158" s="30">
        <v>0.65</v>
      </c>
    </row>
    <row r="159" spans="1:10" s="28" customFormat="1" ht="15.75" hidden="1" customHeight="1" x14ac:dyDescent="0.25">
      <c r="A159" s="39">
        <v>2191</v>
      </c>
      <c r="B159" s="30" t="s">
        <v>138</v>
      </c>
      <c r="C159" s="37">
        <v>20369</v>
      </c>
      <c r="D159" s="31">
        <v>2432.4</v>
      </c>
      <c r="E159" s="37">
        <v>17936.599999999999</v>
      </c>
      <c r="F159" s="31">
        <v>17936.599999999999</v>
      </c>
      <c r="G159" s="31">
        <v>0</v>
      </c>
      <c r="H159" s="30" t="s">
        <v>156</v>
      </c>
      <c r="I159" s="30">
        <v>4054</v>
      </c>
      <c r="J159" s="30">
        <v>0.6</v>
      </c>
    </row>
    <row r="160" spans="1:10" s="28" customFormat="1" ht="15.75" hidden="1" customHeight="1" x14ac:dyDescent="0.25">
      <c r="A160" s="39">
        <v>2193</v>
      </c>
      <c r="B160" s="30" t="s">
        <v>57</v>
      </c>
      <c r="C160" s="37">
        <v>19394</v>
      </c>
      <c r="D160" s="31">
        <v>2302.1999999999998</v>
      </c>
      <c r="E160" s="37">
        <v>17091.8</v>
      </c>
      <c r="F160" s="31">
        <v>17091.8</v>
      </c>
      <c r="G160" s="31">
        <v>0</v>
      </c>
      <c r="H160" s="30" t="s">
        <v>156</v>
      </c>
      <c r="I160" s="30">
        <v>3837</v>
      </c>
      <c r="J160" s="30">
        <v>0.6</v>
      </c>
    </row>
    <row r="161" spans="1:10" s="28" customFormat="1" ht="15.75" hidden="1" customHeight="1" x14ac:dyDescent="0.25">
      <c r="A161" s="39">
        <v>2201</v>
      </c>
      <c r="B161" s="30" t="s">
        <v>69</v>
      </c>
      <c r="C161" s="37">
        <v>6214</v>
      </c>
      <c r="D161" s="31">
        <v>738</v>
      </c>
      <c r="E161" s="37">
        <v>5476</v>
      </c>
      <c r="F161" s="31">
        <v>5476</v>
      </c>
      <c r="G161" s="31">
        <v>0</v>
      </c>
      <c r="H161" s="30" t="s">
        <v>156</v>
      </c>
      <c r="I161" s="30">
        <v>1230</v>
      </c>
      <c r="J161" s="30">
        <v>0.6</v>
      </c>
    </row>
    <row r="162" spans="1:10" s="28" customFormat="1" ht="15.75" hidden="1" customHeight="1" x14ac:dyDescent="0.25">
      <c r="A162" s="39">
        <v>2213</v>
      </c>
      <c r="B162" s="30" t="s">
        <v>138</v>
      </c>
      <c r="C162" s="37">
        <v>7582</v>
      </c>
      <c r="D162" s="31">
        <v>978.9</v>
      </c>
      <c r="E162" s="37">
        <v>6603.1</v>
      </c>
      <c r="F162" s="31">
        <v>6603.1</v>
      </c>
      <c r="G162" s="31">
        <v>0</v>
      </c>
      <c r="H162" s="30" t="s">
        <v>156</v>
      </c>
      <c r="I162" s="30">
        <v>1506</v>
      </c>
      <c r="J162" s="30">
        <v>0.65</v>
      </c>
    </row>
    <row r="163" spans="1:10" s="28" customFormat="1" ht="15.75" hidden="1" customHeight="1" x14ac:dyDescent="0.25">
      <c r="A163" s="39">
        <v>2219</v>
      </c>
      <c r="B163" s="30" t="s">
        <v>55</v>
      </c>
      <c r="C163" s="37">
        <v>12313</v>
      </c>
      <c r="D163" s="31">
        <v>1586.65</v>
      </c>
      <c r="E163" s="37">
        <v>10726.35</v>
      </c>
      <c r="F163" s="31">
        <v>7114</v>
      </c>
      <c r="G163" s="31">
        <v>3612.35</v>
      </c>
      <c r="H163" s="30" t="s">
        <v>156</v>
      </c>
      <c r="I163" s="30">
        <v>2441</v>
      </c>
      <c r="J163" s="30">
        <v>0.65</v>
      </c>
    </row>
    <row r="164" spans="1:10" s="28" customFormat="1" ht="15.75" hidden="1" customHeight="1" x14ac:dyDescent="0.25">
      <c r="A164" s="39">
        <v>2226</v>
      </c>
      <c r="B164" s="30" t="s">
        <v>55</v>
      </c>
      <c r="C164" s="37">
        <v>13688</v>
      </c>
      <c r="D164" s="31">
        <v>1769.3</v>
      </c>
      <c r="E164" s="37">
        <v>11918.7</v>
      </c>
      <c r="F164" s="31">
        <v>11918.7</v>
      </c>
      <c r="G164" s="31">
        <v>0</v>
      </c>
      <c r="H164" s="30" t="s">
        <v>156</v>
      </c>
      <c r="I164" s="30">
        <v>2722</v>
      </c>
      <c r="J164" s="30">
        <v>0.65</v>
      </c>
    </row>
    <row r="165" spans="1:10" s="28" customFormat="1" ht="15.75" hidden="1" customHeight="1" x14ac:dyDescent="0.25">
      <c r="A165" s="39">
        <v>2230</v>
      </c>
      <c r="B165" s="30" t="s">
        <v>72</v>
      </c>
      <c r="C165" s="37">
        <v>32488</v>
      </c>
      <c r="D165" s="31">
        <v>3877.8</v>
      </c>
      <c r="E165" s="37">
        <v>28610.2</v>
      </c>
      <c r="F165" s="31">
        <v>28610.2</v>
      </c>
      <c r="G165" s="31">
        <v>0</v>
      </c>
      <c r="H165" s="30" t="s">
        <v>156</v>
      </c>
      <c r="I165" s="30">
        <v>6463</v>
      </c>
      <c r="J165" s="30">
        <v>0.6</v>
      </c>
    </row>
    <row r="166" spans="1:10" s="28" customFormat="1" ht="15.75" hidden="1" customHeight="1" x14ac:dyDescent="0.25">
      <c r="A166" s="39">
        <v>2243</v>
      </c>
      <c r="B166" s="30" t="s">
        <v>9</v>
      </c>
      <c r="C166" s="37">
        <v>25</v>
      </c>
      <c r="D166" s="31">
        <v>3</v>
      </c>
      <c r="E166" s="37">
        <v>22</v>
      </c>
      <c r="F166" s="31">
        <v>22</v>
      </c>
      <c r="G166" s="31">
        <v>0</v>
      </c>
      <c r="H166" s="30" t="s">
        <v>156</v>
      </c>
      <c r="I166" s="30">
        <v>5</v>
      </c>
      <c r="J166" s="30">
        <v>0.6</v>
      </c>
    </row>
    <row r="167" spans="1:10" s="28" customFormat="1" ht="15.75" hidden="1" customHeight="1" x14ac:dyDescent="0.25">
      <c r="A167" s="39">
        <v>2246</v>
      </c>
      <c r="B167" s="30" t="s">
        <v>55</v>
      </c>
      <c r="C167" s="37">
        <v>12152</v>
      </c>
      <c r="D167" s="31">
        <v>1570.4</v>
      </c>
      <c r="E167" s="37">
        <v>10581.6</v>
      </c>
      <c r="F167" s="31">
        <v>5896</v>
      </c>
      <c r="G167" s="31">
        <v>4685.6000000000004</v>
      </c>
      <c r="H167" s="30" t="s">
        <v>156</v>
      </c>
      <c r="I167" s="30">
        <v>2416</v>
      </c>
      <c r="J167" s="30">
        <v>0.65</v>
      </c>
    </row>
    <row r="168" spans="1:10" s="28" customFormat="1" ht="15.75" hidden="1" customHeight="1" x14ac:dyDescent="0.25">
      <c r="A168" s="39">
        <v>2280</v>
      </c>
      <c r="B168" s="30" t="s">
        <v>40</v>
      </c>
      <c r="C168" s="37">
        <v>11556</v>
      </c>
      <c r="D168" s="31">
        <v>1379.4</v>
      </c>
      <c r="E168" s="37">
        <v>10176.6</v>
      </c>
      <c r="F168" s="31">
        <v>10176.6</v>
      </c>
      <c r="G168" s="31">
        <v>0</v>
      </c>
      <c r="H168" s="30" t="s">
        <v>156</v>
      </c>
      <c r="I168" s="30">
        <v>2299</v>
      </c>
      <c r="J168" s="30">
        <v>0.6</v>
      </c>
    </row>
    <row r="169" spans="1:10" s="28" customFormat="1" ht="15.75" hidden="1" customHeight="1" x14ac:dyDescent="0.25">
      <c r="A169" s="39">
        <v>2281</v>
      </c>
      <c r="B169" s="30" t="s">
        <v>22</v>
      </c>
      <c r="C169" s="37">
        <v>9751</v>
      </c>
      <c r="D169" s="31">
        <v>1256.45</v>
      </c>
      <c r="E169" s="37">
        <v>8494.5499999999993</v>
      </c>
      <c r="F169" s="31">
        <v>8494.5499999999993</v>
      </c>
      <c r="G169" s="31">
        <v>0</v>
      </c>
      <c r="H169" s="30" t="s">
        <v>156</v>
      </c>
      <c r="I169" s="30">
        <v>1933</v>
      </c>
      <c r="J169" s="30">
        <v>0.65</v>
      </c>
    </row>
    <row r="170" spans="1:10" s="28" customFormat="1" ht="15.75" hidden="1" customHeight="1" x14ac:dyDescent="0.25">
      <c r="A170" s="39">
        <v>2284</v>
      </c>
      <c r="B170" s="30" t="s">
        <v>140</v>
      </c>
      <c r="C170" s="37">
        <v>17789</v>
      </c>
      <c r="D170" s="31">
        <v>2109</v>
      </c>
      <c r="E170" s="37">
        <v>15680</v>
      </c>
      <c r="F170" s="31">
        <v>14167.3</v>
      </c>
      <c r="G170" s="31">
        <v>1512.7</v>
      </c>
      <c r="H170" s="30" t="s">
        <v>156</v>
      </c>
      <c r="I170" s="30">
        <v>3515</v>
      </c>
      <c r="J170" s="30">
        <v>0.6</v>
      </c>
    </row>
    <row r="171" spans="1:10" s="28" customFormat="1" ht="15.75" hidden="1" customHeight="1" x14ac:dyDescent="0.25">
      <c r="A171" s="39">
        <v>2321</v>
      </c>
      <c r="B171" s="30" t="s">
        <v>49</v>
      </c>
      <c r="C171" s="37">
        <v>29863</v>
      </c>
      <c r="D171" s="31">
        <v>3851.25</v>
      </c>
      <c r="E171" s="37">
        <v>26011.75</v>
      </c>
      <c r="F171" s="31">
        <v>24701.13</v>
      </c>
      <c r="G171" s="31">
        <v>1310.6199999999999</v>
      </c>
      <c r="H171" s="30" t="s">
        <v>156</v>
      </c>
      <c r="I171" s="30">
        <v>5925</v>
      </c>
      <c r="J171" s="30">
        <v>0.65</v>
      </c>
    </row>
    <row r="172" spans="1:10" s="28" customFormat="1" ht="15.75" hidden="1" customHeight="1" x14ac:dyDescent="0.25">
      <c r="A172" s="39">
        <v>2326</v>
      </c>
      <c r="B172" s="30" t="s">
        <v>138</v>
      </c>
      <c r="C172" s="37">
        <v>5130</v>
      </c>
      <c r="D172" s="31">
        <v>711.9</v>
      </c>
      <c r="E172" s="37">
        <v>4418.1000000000004</v>
      </c>
      <c r="F172" s="31">
        <v>4418.1000000000004</v>
      </c>
      <c r="G172" s="31">
        <v>0</v>
      </c>
      <c r="H172" s="30" t="s">
        <v>157</v>
      </c>
      <c r="I172" s="30">
        <v>1017</v>
      </c>
      <c r="J172" s="30">
        <v>0.7</v>
      </c>
    </row>
    <row r="173" spans="1:10" s="28" customFormat="1" ht="15.75" hidden="1" customHeight="1" x14ac:dyDescent="0.25">
      <c r="A173" s="39">
        <v>2338</v>
      </c>
      <c r="B173" s="30" t="s">
        <v>78</v>
      </c>
      <c r="C173" s="37">
        <v>505</v>
      </c>
      <c r="D173" s="31">
        <v>70.7</v>
      </c>
      <c r="E173" s="37">
        <v>434.3</v>
      </c>
      <c r="F173" s="31">
        <v>434.3</v>
      </c>
      <c r="G173" s="31">
        <v>0</v>
      </c>
      <c r="H173" s="30" t="s">
        <v>157</v>
      </c>
      <c r="I173" s="30">
        <v>101</v>
      </c>
      <c r="J173" s="30">
        <v>0.7</v>
      </c>
    </row>
    <row r="174" spans="1:10" s="28" customFormat="1" ht="15.75" hidden="1" customHeight="1" x14ac:dyDescent="0.25">
      <c r="A174" s="39">
        <v>2358</v>
      </c>
      <c r="B174" s="30" t="s">
        <v>78</v>
      </c>
      <c r="C174" s="37">
        <v>365</v>
      </c>
      <c r="D174" s="31">
        <v>51.1</v>
      </c>
      <c r="E174" s="37">
        <v>313.89999999999998</v>
      </c>
      <c r="F174" s="31">
        <v>313.89999999999998</v>
      </c>
      <c r="G174" s="31">
        <v>0</v>
      </c>
      <c r="H174" s="30" t="s">
        <v>157</v>
      </c>
      <c r="I174" s="30">
        <v>73</v>
      </c>
      <c r="J174" s="30">
        <v>0.7</v>
      </c>
    </row>
    <row r="175" spans="1:10" s="28" customFormat="1" ht="15.75" hidden="1" customHeight="1" x14ac:dyDescent="0.25">
      <c r="A175" s="39">
        <v>2377</v>
      </c>
      <c r="B175" s="30" t="s">
        <v>55</v>
      </c>
      <c r="C175" s="37">
        <v>161</v>
      </c>
      <c r="D175" s="31">
        <v>19.2</v>
      </c>
      <c r="E175" s="37">
        <v>141.80000000000001</v>
      </c>
      <c r="F175" s="31">
        <v>161</v>
      </c>
      <c r="G175" s="31">
        <v>-19.2</v>
      </c>
      <c r="H175" s="30" t="s">
        <v>156</v>
      </c>
      <c r="I175" s="30">
        <v>32</v>
      </c>
      <c r="J175" s="30">
        <v>0.6</v>
      </c>
    </row>
    <row r="176" spans="1:10" s="28" customFormat="1" ht="15.75" hidden="1" customHeight="1" x14ac:dyDescent="0.25">
      <c r="A176" s="39">
        <v>2399</v>
      </c>
      <c r="B176" s="30" t="s">
        <v>138</v>
      </c>
      <c r="C176" s="37">
        <v>20491</v>
      </c>
      <c r="D176" s="31">
        <v>2436</v>
      </c>
      <c r="E176" s="37">
        <v>18055</v>
      </c>
      <c r="F176" s="31">
        <v>18055</v>
      </c>
      <c r="G176" s="31">
        <v>0</v>
      </c>
      <c r="H176" s="30" t="s">
        <v>156</v>
      </c>
      <c r="I176" s="30">
        <v>4060</v>
      </c>
      <c r="J176" s="30">
        <v>0.6</v>
      </c>
    </row>
    <row r="177" spans="1:10" s="28" customFormat="1" ht="15.75" hidden="1" customHeight="1" x14ac:dyDescent="0.25">
      <c r="A177" s="39">
        <v>2423</v>
      </c>
      <c r="B177" s="30" t="s">
        <v>24</v>
      </c>
      <c r="C177" s="37">
        <v>13068</v>
      </c>
      <c r="D177" s="31">
        <v>1555.8</v>
      </c>
      <c r="E177" s="37">
        <v>11512.2</v>
      </c>
      <c r="F177" s="31">
        <v>11512.2</v>
      </c>
      <c r="G177" s="31">
        <v>0</v>
      </c>
      <c r="H177" s="30" t="s">
        <v>156</v>
      </c>
      <c r="I177" s="30">
        <v>2593</v>
      </c>
      <c r="J177" s="30">
        <v>0.6</v>
      </c>
    </row>
    <row r="178" spans="1:10" s="28" customFormat="1" ht="15.75" hidden="1" customHeight="1" x14ac:dyDescent="0.25">
      <c r="A178" s="39">
        <v>2432</v>
      </c>
      <c r="B178" s="30" t="s">
        <v>141</v>
      </c>
      <c r="C178" s="37">
        <v>12878</v>
      </c>
      <c r="D178" s="31">
        <v>1530</v>
      </c>
      <c r="E178" s="37">
        <v>11348</v>
      </c>
      <c r="F178" s="31">
        <v>11348</v>
      </c>
      <c r="G178" s="31">
        <v>0</v>
      </c>
      <c r="H178" s="30" t="s">
        <v>156</v>
      </c>
      <c r="I178" s="30">
        <v>2550</v>
      </c>
      <c r="J178" s="30">
        <v>0.6</v>
      </c>
    </row>
    <row r="179" spans="1:10" s="28" customFormat="1" ht="15.75" hidden="1" customHeight="1" x14ac:dyDescent="0.25">
      <c r="A179" s="39">
        <v>2433</v>
      </c>
      <c r="B179" s="30" t="s">
        <v>78</v>
      </c>
      <c r="C179" s="37">
        <v>19225</v>
      </c>
      <c r="D179" s="31">
        <v>2287.1999999999998</v>
      </c>
      <c r="E179" s="37">
        <v>16937.8</v>
      </c>
      <c r="F179" s="31">
        <v>16937.8</v>
      </c>
      <c r="G179" s="31">
        <v>0</v>
      </c>
      <c r="H179" s="30" t="s">
        <v>156</v>
      </c>
      <c r="I179" s="30">
        <v>3812</v>
      </c>
      <c r="J179" s="30">
        <v>0.6</v>
      </c>
    </row>
    <row r="180" spans="1:10" s="28" customFormat="1" ht="15.75" hidden="1" customHeight="1" x14ac:dyDescent="0.25">
      <c r="A180" s="39">
        <v>2435</v>
      </c>
      <c r="B180" s="30" t="s">
        <v>138</v>
      </c>
      <c r="C180" s="37">
        <v>8079</v>
      </c>
      <c r="D180" s="31">
        <v>1045.2</v>
      </c>
      <c r="E180" s="37">
        <v>7033.8</v>
      </c>
      <c r="F180" s="31">
        <v>7033.8</v>
      </c>
      <c r="G180" s="31">
        <v>0</v>
      </c>
      <c r="H180" s="30" t="s">
        <v>156</v>
      </c>
      <c r="I180" s="30">
        <v>1608</v>
      </c>
      <c r="J180" s="30">
        <v>0.65</v>
      </c>
    </row>
    <row r="181" spans="1:10" s="28" customFormat="1" ht="15.75" hidden="1" customHeight="1" x14ac:dyDescent="0.25">
      <c r="A181" s="39">
        <v>2540</v>
      </c>
      <c r="B181" s="30" t="s">
        <v>138</v>
      </c>
      <c r="C181" s="37">
        <v>21300</v>
      </c>
      <c r="D181" s="31">
        <v>2536.8000000000002</v>
      </c>
      <c r="E181" s="37">
        <v>18763.2</v>
      </c>
      <c r="F181" s="31">
        <v>16622.84</v>
      </c>
      <c r="G181" s="31">
        <v>2140.36</v>
      </c>
      <c r="H181" s="30" t="s">
        <v>156</v>
      </c>
      <c r="I181" s="30">
        <v>4228</v>
      </c>
      <c r="J181" s="30">
        <v>0.6</v>
      </c>
    </row>
    <row r="182" spans="1:10" s="28" customFormat="1" ht="15.75" hidden="1" customHeight="1" x14ac:dyDescent="0.25">
      <c r="A182" s="39">
        <v>2542</v>
      </c>
      <c r="B182" s="30" t="s">
        <v>69</v>
      </c>
      <c r="C182" s="37">
        <v>2875</v>
      </c>
      <c r="D182" s="31">
        <v>342</v>
      </c>
      <c r="E182" s="37">
        <v>2533</v>
      </c>
      <c r="F182" s="31">
        <v>2533</v>
      </c>
      <c r="G182" s="31">
        <v>0</v>
      </c>
      <c r="H182" s="30" t="s">
        <v>156</v>
      </c>
      <c r="I182" s="30">
        <v>570</v>
      </c>
      <c r="J182" s="30">
        <v>0.6</v>
      </c>
    </row>
    <row r="183" spans="1:10" s="28" customFormat="1" ht="15.75" hidden="1" customHeight="1" x14ac:dyDescent="0.25">
      <c r="A183" s="39">
        <v>2565</v>
      </c>
      <c r="B183" s="30" t="s">
        <v>57</v>
      </c>
      <c r="C183" s="37">
        <v>36078</v>
      </c>
      <c r="D183" s="31">
        <v>4667</v>
      </c>
      <c r="E183" s="37">
        <v>31411</v>
      </c>
      <c r="F183" s="31">
        <v>31411</v>
      </c>
      <c r="G183" s="31">
        <v>0</v>
      </c>
      <c r="H183" s="30" t="s">
        <v>156</v>
      </c>
      <c r="I183" s="30">
        <v>7180</v>
      </c>
      <c r="J183" s="30">
        <v>0.65</v>
      </c>
    </row>
    <row r="184" spans="1:10" s="28" customFormat="1" ht="15.75" hidden="1" customHeight="1" x14ac:dyDescent="0.25">
      <c r="A184" s="39">
        <v>2718</v>
      </c>
      <c r="B184" s="30" t="s">
        <v>76</v>
      </c>
      <c r="C184" s="37">
        <v>11858</v>
      </c>
      <c r="D184" s="31">
        <v>1531.4</v>
      </c>
      <c r="E184" s="37">
        <v>10326.6</v>
      </c>
      <c r="F184" s="31">
        <v>10326.6</v>
      </c>
      <c r="G184" s="31">
        <v>0</v>
      </c>
      <c r="H184" s="30" t="s">
        <v>156</v>
      </c>
      <c r="I184" s="30">
        <v>2356</v>
      </c>
      <c r="J184" s="30">
        <v>0.65</v>
      </c>
    </row>
    <row r="185" spans="1:10" s="28" customFormat="1" ht="15.75" hidden="1" customHeight="1" x14ac:dyDescent="0.25">
      <c r="A185" s="39">
        <v>3002</v>
      </c>
      <c r="B185" s="30" t="s">
        <v>89</v>
      </c>
      <c r="C185" s="37">
        <v>14858</v>
      </c>
      <c r="D185" s="31">
        <v>1774.8</v>
      </c>
      <c r="E185" s="37">
        <v>13083.2</v>
      </c>
      <c r="F185" s="31">
        <v>11983.2</v>
      </c>
      <c r="G185" s="31">
        <v>1100</v>
      </c>
      <c r="H185" s="30" t="s">
        <v>156</v>
      </c>
      <c r="I185" s="30">
        <v>2958</v>
      </c>
      <c r="J185" s="30">
        <v>0.6</v>
      </c>
    </row>
    <row r="186" spans="1:10" s="28" customFormat="1" ht="15.75" hidden="1" customHeight="1" x14ac:dyDescent="0.25">
      <c r="A186" s="39">
        <v>3008</v>
      </c>
      <c r="B186" s="30" t="s">
        <v>27</v>
      </c>
      <c r="C186" s="37">
        <v>7130</v>
      </c>
      <c r="D186" s="31">
        <v>844.8</v>
      </c>
      <c r="E186" s="37">
        <v>6285.2</v>
      </c>
      <c r="F186" s="31">
        <v>6285.2</v>
      </c>
      <c r="G186" s="31">
        <v>0</v>
      </c>
      <c r="H186" s="30" t="s">
        <v>156</v>
      </c>
      <c r="I186" s="30">
        <v>1408</v>
      </c>
      <c r="J186" s="30">
        <v>0.6</v>
      </c>
    </row>
    <row r="187" spans="1:10" s="28" customFormat="1" ht="15.75" hidden="1" customHeight="1" x14ac:dyDescent="0.25">
      <c r="A187" s="39">
        <v>3009</v>
      </c>
      <c r="B187" s="30" t="s">
        <v>41</v>
      </c>
      <c r="C187" s="37">
        <v>4839</v>
      </c>
      <c r="D187" s="31">
        <v>576</v>
      </c>
      <c r="E187" s="37">
        <v>4263</v>
      </c>
      <c r="F187" s="31">
        <v>4263</v>
      </c>
      <c r="G187" s="31">
        <v>0</v>
      </c>
      <c r="H187" s="30" t="s">
        <v>156</v>
      </c>
      <c r="I187" s="30">
        <v>960</v>
      </c>
      <c r="J187" s="30">
        <v>0.6</v>
      </c>
    </row>
    <row r="188" spans="1:10" s="28" customFormat="1" ht="15.75" hidden="1" customHeight="1" x14ac:dyDescent="0.25">
      <c r="A188" s="39">
        <v>3010</v>
      </c>
      <c r="B188" s="30" t="s">
        <v>93</v>
      </c>
      <c r="C188" s="37">
        <v>9260</v>
      </c>
      <c r="D188" s="31">
        <v>1105.2</v>
      </c>
      <c r="E188" s="37">
        <v>8154.8</v>
      </c>
      <c r="F188" s="31">
        <v>8154.8</v>
      </c>
      <c r="G188" s="31">
        <v>0</v>
      </c>
      <c r="H188" s="30" t="s">
        <v>156</v>
      </c>
      <c r="I188" s="30">
        <v>1842</v>
      </c>
      <c r="J188" s="30">
        <v>0.6</v>
      </c>
    </row>
    <row r="189" spans="1:10" s="28" customFormat="1" ht="15.75" hidden="1" customHeight="1" x14ac:dyDescent="0.25">
      <c r="A189" s="39">
        <v>3011</v>
      </c>
      <c r="B189" s="30" t="s">
        <v>41</v>
      </c>
      <c r="C189" s="37">
        <v>37875</v>
      </c>
      <c r="D189" s="31">
        <v>4894.5</v>
      </c>
      <c r="E189" s="37">
        <v>32980.5</v>
      </c>
      <c r="F189" s="31">
        <v>32980.5</v>
      </c>
      <c r="G189" s="31">
        <v>0</v>
      </c>
      <c r="H189" s="30" t="s">
        <v>156</v>
      </c>
      <c r="I189" s="30">
        <v>7530</v>
      </c>
      <c r="J189" s="30">
        <v>0.65</v>
      </c>
    </row>
    <row r="190" spans="1:10" s="28" customFormat="1" ht="15.75" hidden="1" customHeight="1" x14ac:dyDescent="0.25">
      <c r="A190" s="39">
        <v>3014</v>
      </c>
      <c r="B190" s="30" t="s">
        <v>27</v>
      </c>
      <c r="C190" s="37">
        <v>642</v>
      </c>
      <c r="D190" s="31">
        <v>75.599999999999994</v>
      </c>
      <c r="E190" s="37">
        <v>566.4</v>
      </c>
      <c r="F190" s="31">
        <v>566.4</v>
      </c>
      <c r="G190" s="31">
        <v>0</v>
      </c>
      <c r="H190" s="30" t="s">
        <v>156</v>
      </c>
      <c r="I190" s="30">
        <v>126</v>
      </c>
      <c r="J190" s="30">
        <v>0.6</v>
      </c>
    </row>
    <row r="191" spans="1:10" s="28" customFormat="1" ht="15.75" hidden="1" customHeight="1" x14ac:dyDescent="0.25">
      <c r="A191" s="39">
        <v>3020</v>
      </c>
      <c r="B191" s="30" t="s">
        <v>41</v>
      </c>
      <c r="C191" s="37">
        <v>25262</v>
      </c>
      <c r="D191" s="31">
        <v>3003.6</v>
      </c>
      <c r="E191" s="37">
        <v>22258.400000000001</v>
      </c>
      <c r="F191" s="31">
        <v>22258.400000000001</v>
      </c>
      <c r="G191" s="31">
        <v>0</v>
      </c>
      <c r="H191" s="30" t="s">
        <v>156</v>
      </c>
      <c r="I191" s="30">
        <v>5006</v>
      </c>
      <c r="J191" s="30">
        <v>0.6</v>
      </c>
    </row>
    <row r="192" spans="1:10" s="28" customFormat="1" ht="15.75" hidden="1" customHeight="1" x14ac:dyDescent="0.25">
      <c r="A192" s="39">
        <v>3035</v>
      </c>
      <c r="B192" s="30" t="s">
        <v>41</v>
      </c>
      <c r="C192" s="37">
        <v>13775</v>
      </c>
      <c r="D192" s="31">
        <v>1640.4</v>
      </c>
      <c r="E192" s="37">
        <v>12134.6</v>
      </c>
      <c r="F192" s="31">
        <v>12134.6</v>
      </c>
      <c r="G192" s="31">
        <v>0</v>
      </c>
      <c r="H192" s="30" t="s">
        <v>156</v>
      </c>
      <c r="I192" s="30">
        <v>2734</v>
      </c>
      <c r="J192" s="30">
        <v>0.6</v>
      </c>
    </row>
    <row r="193" spans="1:10" s="28" customFormat="1" ht="15.75" hidden="1" customHeight="1" x14ac:dyDescent="0.25">
      <c r="A193" s="39">
        <v>3038</v>
      </c>
      <c r="B193" s="30" t="s">
        <v>20</v>
      </c>
      <c r="C193" s="37">
        <v>11656</v>
      </c>
      <c r="D193" s="31">
        <v>1389.6</v>
      </c>
      <c r="E193" s="37">
        <v>10266.4</v>
      </c>
      <c r="F193" s="31">
        <v>10266.4</v>
      </c>
      <c r="G193" s="31">
        <v>0</v>
      </c>
      <c r="H193" s="30" t="s">
        <v>156</v>
      </c>
      <c r="I193" s="30">
        <v>2316</v>
      </c>
      <c r="J193" s="30">
        <v>0.6</v>
      </c>
    </row>
    <row r="194" spans="1:10" s="28" customFormat="1" ht="15.75" hidden="1" customHeight="1" x14ac:dyDescent="0.25">
      <c r="A194" s="39">
        <v>3050</v>
      </c>
      <c r="B194" s="30" t="s">
        <v>68</v>
      </c>
      <c r="C194" s="37">
        <v>3374</v>
      </c>
      <c r="D194" s="31">
        <v>402</v>
      </c>
      <c r="E194" s="37">
        <v>2972</v>
      </c>
      <c r="F194" s="31">
        <v>2972</v>
      </c>
      <c r="G194" s="31">
        <v>0</v>
      </c>
      <c r="H194" s="30" t="s">
        <v>156</v>
      </c>
      <c r="I194" s="30">
        <v>670</v>
      </c>
      <c r="J194" s="30">
        <v>0.6</v>
      </c>
    </row>
    <row r="195" spans="1:10" s="28" customFormat="1" ht="15.75" hidden="1" customHeight="1" x14ac:dyDescent="0.25">
      <c r="A195" s="39">
        <v>3051</v>
      </c>
      <c r="B195" s="30" t="s">
        <v>18</v>
      </c>
      <c r="C195" s="37">
        <v>9657</v>
      </c>
      <c r="D195" s="31">
        <v>1149.5999999999999</v>
      </c>
      <c r="E195" s="37">
        <v>8507.4</v>
      </c>
      <c r="F195" s="31">
        <v>8507.4</v>
      </c>
      <c r="G195" s="31">
        <v>0</v>
      </c>
      <c r="H195" s="30" t="s">
        <v>156</v>
      </c>
      <c r="I195" s="30">
        <v>1916</v>
      </c>
      <c r="J195" s="30">
        <v>0.6</v>
      </c>
    </row>
    <row r="196" spans="1:10" s="28" customFormat="1" ht="15.75" hidden="1" customHeight="1" x14ac:dyDescent="0.25">
      <c r="A196" s="39">
        <v>3065</v>
      </c>
      <c r="B196" s="30" t="s">
        <v>41</v>
      </c>
      <c r="C196" s="37">
        <v>44014</v>
      </c>
      <c r="D196" s="31">
        <v>5681.65</v>
      </c>
      <c r="E196" s="37">
        <v>38332.35</v>
      </c>
      <c r="F196" s="31">
        <v>38332.35</v>
      </c>
      <c r="G196" s="31">
        <v>0</v>
      </c>
      <c r="H196" s="30" t="s">
        <v>156</v>
      </c>
      <c r="I196" s="30">
        <v>8741</v>
      </c>
      <c r="J196" s="30">
        <v>0.65</v>
      </c>
    </row>
    <row r="197" spans="1:10" s="28" customFormat="1" ht="15.75" hidden="1" customHeight="1" x14ac:dyDescent="0.25">
      <c r="A197" s="39">
        <v>3074</v>
      </c>
      <c r="B197" s="30" t="s">
        <v>37</v>
      </c>
      <c r="C197" s="37">
        <v>13489</v>
      </c>
      <c r="D197" s="31">
        <v>1605.6</v>
      </c>
      <c r="E197" s="37">
        <v>11883.4</v>
      </c>
      <c r="F197" s="31">
        <v>11883.4</v>
      </c>
      <c r="G197" s="31">
        <v>0</v>
      </c>
      <c r="H197" s="30" t="s">
        <v>156</v>
      </c>
      <c r="I197" s="30">
        <v>2676</v>
      </c>
      <c r="J197" s="30">
        <v>0.6</v>
      </c>
    </row>
    <row r="198" spans="1:10" s="28" customFormat="1" ht="15.75" hidden="1" customHeight="1" x14ac:dyDescent="0.25">
      <c r="A198" s="39">
        <v>3084</v>
      </c>
      <c r="B198" s="30" t="s">
        <v>41</v>
      </c>
      <c r="C198" s="37">
        <v>20528</v>
      </c>
      <c r="D198" s="31">
        <v>2440.8000000000002</v>
      </c>
      <c r="E198" s="37">
        <v>18087.2</v>
      </c>
      <c r="F198" s="31">
        <v>18087.2</v>
      </c>
      <c r="G198" s="31">
        <v>0</v>
      </c>
      <c r="H198" s="30" t="s">
        <v>156</v>
      </c>
      <c r="I198" s="30">
        <v>4068</v>
      </c>
      <c r="J198" s="30">
        <v>0.6</v>
      </c>
    </row>
    <row r="199" spans="1:10" s="28" customFormat="1" ht="15.75" hidden="1" customHeight="1" x14ac:dyDescent="0.25">
      <c r="A199" s="39">
        <v>3106</v>
      </c>
      <c r="B199" s="30" t="s">
        <v>41</v>
      </c>
      <c r="C199" s="37">
        <v>48497</v>
      </c>
      <c r="D199" s="31">
        <v>6261.45</v>
      </c>
      <c r="E199" s="37">
        <v>42235.55</v>
      </c>
      <c r="F199" s="31">
        <v>42235.55</v>
      </c>
      <c r="G199" s="31">
        <v>0</v>
      </c>
      <c r="H199" s="30" t="s">
        <v>156</v>
      </c>
      <c r="I199" s="30">
        <v>9633</v>
      </c>
      <c r="J199" s="30">
        <v>0.65</v>
      </c>
    </row>
    <row r="200" spans="1:10" s="28" customFormat="1" ht="15.75" hidden="1" customHeight="1" x14ac:dyDescent="0.25">
      <c r="A200" s="39">
        <v>3150</v>
      </c>
      <c r="B200" s="30" t="s">
        <v>142</v>
      </c>
      <c r="C200" s="37">
        <v>7536</v>
      </c>
      <c r="D200" s="31">
        <v>975</v>
      </c>
      <c r="E200" s="37">
        <v>6561</v>
      </c>
      <c r="F200" s="31">
        <v>6561</v>
      </c>
      <c r="G200" s="31">
        <v>0</v>
      </c>
      <c r="H200" s="30" t="s">
        <v>156</v>
      </c>
      <c r="I200" s="30">
        <v>1500</v>
      </c>
      <c r="J200" s="30">
        <v>0.65</v>
      </c>
    </row>
    <row r="201" spans="1:10" s="28" customFormat="1" ht="15.75" hidden="1" customHeight="1" x14ac:dyDescent="0.25">
      <c r="A201" s="39">
        <v>3152</v>
      </c>
      <c r="B201" s="30" t="s">
        <v>35</v>
      </c>
      <c r="C201" s="37">
        <v>8006</v>
      </c>
      <c r="D201" s="31">
        <v>949.2</v>
      </c>
      <c r="E201" s="37">
        <v>7056.8</v>
      </c>
      <c r="F201" s="31">
        <v>7056.8</v>
      </c>
      <c r="G201" s="31">
        <v>0</v>
      </c>
      <c r="H201" s="30" t="s">
        <v>156</v>
      </c>
      <c r="I201" s="30">
        <v>1582</v>
      </c>
      <c r="J201" s="30">
        <v>0.6</v>
      </c>
    </row>
    <row r="202" spans="1:10" s="28" customFormat="1" ht="15.75" hidden="1" customHeight="1" x14ac:dyDescent="0.25">
      <c r="A202" s="39">
        <v>3157</v>
      </c>
      <c r="B202" s="30" t="s">
        <v>143</v>
      </c>
      <c r="C202" s="37">
        <v>15580</v>
      </c>
      <c r="D202" s="31">
        <v>2010.45</v>
      </c>
      <c r="E202" s="37">
        <v>13569.55</v>
      </c>
      <c r="F202" s="31">
        <v>12705.99</v>
      </c>
      <c r="G202" s="31">
        <v>863.56</v>
      </c>
      <c r="H202" s="30" t="s">
        <v>156</v>
      </c>
      <c r="I202" s="30">
        <v>3093</v>
      </c>
      <c r="J202" s="30">
        <v>0.65</v>
      </c>
    </row>
    <row r="203" spans="1:10" s="28" customFormat="1" ht="15.75" hidden="1" customHeight="1" x14ac:dyDescent="0.25">
      <c r="A203" s="39">
        <v>3180</v>
      </c>
      <c r="B203" s="30" t="s">
        <v>41</v>
      </c>
      <c r="C203" s="37">
        <v>5196</v>
      </c>
      <c r="D203" s="31">
        <v>670.8</v>
      </c>
      <c r="E203" s="37">
        <v>4525.2</v>
      </c>
      <c r="F203" s="31">
        <v>4525.2</v>
      </c>
      <c r="G203" s="31">
        <v>0</v>
      </c>
      <c r="H203" s="30" t="s">
        <v>156</v>
      </c>
      <c r="I203" s="30">
        <v>1032</v>
      </c>
      <c r="J203" s="30">
        <v>0.65</v>
      </c>
    </row>
    <row r="204" spans="1:10" s="28" customFormat="1" ht="15.75" hidden="1" customHeight="1" x14ac:dyDescent="0.25">
      <c r="A204" s="39">
        <v>3185</v>
      </c>
      <c r="B204" s="30" t="s">
        <v>85</v>
      </c>
      <c r="C204" s="37">
        <v>18352</v>
      </c>
      <c r="D204" s="31">
        <v>2183.4</v>
      </c>
      <c r="E204" s="37">
        <v>16168.6</v>
      </c>
      <c r="F204" s="31">
        <v>16168.6</v>
      </c>
      <c r="G204" s="31">
        <v>0</v>
      </c>
      <c r="H204" s="30" t="s">
        <v>156</v>
      </c>
      <c r="I204" s="30">
        <v>3639</v>
      </c>
      <c r="J204" s="30">
        <v>0.6</v>
      </c>
    </row>
    <row r="205" spans="1:10" s="28" customFormat="1" ht="15.75" hidden="1" customHeight="1" x14ac:dyDescent="0.25">
      <c r="A205" s="39">
        <v>3188</v>
      </c>
      <c r="B205" s="30" t="s">
        <v>27</v>
      </c>
      <c r="C205" s="37">
        <v>7961</v>
      </c>
      <c r="D205" s="31">
        <v>945.6</v>
      </c>
      <c r="E205" s="37">
        <v>7015.4</v>
      </c>
      <c r="F205" s="31">
        <v>7015.4</v>
      </c>
      <c r="G205" s="31">
        <v>0</v>
      </c>
      <c r="H205" s="30" t="s">
        <v>156</v>
      </c>
      <c r="I205" s="30">
        <v>1576</v>
      </c>
      <c r="J205" s="30">
        <v>0.6</v>
      </c>
    </row>
    <row r="206" spans="1:10" s="28" customFormat="1" ht="15.75" hidden="1" customHeight="1" x14ac:dyDescent="0.25">
      <c r="A206" s="39">
        <v>3202</v>
      </c>
      <c r="B206" s="30" t="s">
        <v>47</v>
      </c>
      <c r="C206" s="37">
        <v>2926</v>
      </c>
      <c r="D206" s="31">
        <v>346.8</v>
      </c>
      <c r="E206" s="37">
        <v>2579.1999999999998</v>
      </c>
      <c r="F206" s="31">
        <v>2579.1999999999998</v>
      </c>
      <c r="G206" s="31">
        <v>0</v>
      </c>
      <c r="H206" s="30" t="s">
        <v>156</v>
      </c>
      <c r="I206" s="30">
        <v>578</v>
      </c>
      <c r="J206" s="30">
        <v>0.6</v>
      </c>
    </row>
    <row r="207" spans="1:10" s="28" customFormat="1" ht="15.75" hidden="1" customHeight="1" x14ac:dyDescent="0.25">
      <c r="A207" s="39">
        <v>3203</v>
      </c>
      <c r="B207" s="30" t="s">
        <v>47</v>
      </c>
      <c r="C207" s="37">
        <v>9896</v>
      </c>
      <c r="D207" s="31">
        <v>1171.2</v>
      </c>
      <c r="E207" s="37">
        <v>8724.7999999999993</v>
      </c>
      <c r="F207" s="31">
        <v>8724.7999999999993</v>
      </c>
      <c r="G207" s="31">
        <v>0</v>
      </c>
      <c r="H207" s="30" t="s">
        <v>156</v>
      </c>
      <c r="I207" s="30">
        <v>1952</v>
      </c>
      <c r="J207" s="30">
        <v>0.6</v>
      </c>
    </row>
    <row r="208" spans="1:10" s="28" customFormat="1" ht="15.75" hidden="1" customHeight="1" x14ac:dyDescent="0.25">
      <c r="A208" s="39">
        <v>3205</v>
      </c>
      <c r="B208" s="30" t="s">
        <v>82</v>
      </c>
      <c r="C208" s="37">
        <v>11251</v>
      </c>
      <c r="D208" s="31">
        <v>1326.6</v>
      </c>
      <c r="E208" s="37">
        <v>9924.4</v>
      </c>
      <c r="F208" s="31">
        <v>9924.4</v>
      </c>
      <c r="G208" s="31">
        <v>0</v>
      </c>
      <c r="H208" s="30" t="s">
        <v>156</v>
      </c>
      <c r="I208" s="30">
        <v>2211</v>
      </c>
      <c r="J208" s="30">
        <v>0.6</v>
      </c>
    </row>
    <row r="209" spans="1:10" s="28" customFormat="1" ht="15.75" hidden="1" customHeight="1" x14ac:dyDescent="0.25">
      <c r="A209" s="39">
        <v>3208</v>
      </c>
      <c r="B209" s="30" t="s">
        <v>47</v>
      </c>
      <c r="C209" s="37">
        <v>5608</v>
      </c>
      <c r="D209" s="31">
        <v>667.2</v>
      </c>
      <c r="E209" s="37">
        <v>4940.8</v>
      </c>
      <c r="F209" s="31">
        <v>4940.8</v>
      </c>
      <c r="G209" s="31">
        <v>0</v>
      </c>
      <c r="H209" s="30" t="s">
        <v>156</v>
      </c>
      <c r="I209" s="30">
        <v>1112</v>
      </c>
      <c r="J209" s="30">
        <v>0.6</v>
      </c>
    </row>
    <row r="210" spans="1:10" s="28" customFormat="1" ht="15.75" hidden="1" customHeight="1" x14ac:dyDescent="0.25">
      <c r="A210" s="39">
        <v>3213</v>
      </c>
      <c r="B210" s="30" t="s">
        <v>47</v>
      </c>
      <c r="C210" s="37">
        <v>6005</v>
      </c>
      <c r="D210" s="31">
        <v>712.8</v>
      </c>
      <c r="E210" s="37">
        <v>5292.2</v>
      </c>
      <c r="F210" s="31">
        <v>5292.2</v>
      </c>
      <c r="G210" s="31">
        <v>0</v>
      </c>
      <c r="H210" s="30" t="s">
        <v>156</v>
      </c>
      <c r="I210" s="30">
        <v>1188</v>
      </c>
      <c r="J210" s="30">
        <v>0.6</v>
      </c>
    </row>
    <row r="211" spans="1:10" s="28" customFormat="1" ht="15.75" hidden="1" customHeight="1" x14ac:dyDescent="0.25">
      <c r="A211" s="39">
        <v>3222</v>
      </c>
      <c r="B211" s="30" t="s">
        <v>47</v>
      </c>
      <c r="C211" s="37">
        <v>8556</v>
      </c>
      <c r="D211" s="31">
        <v>1017.6</v>
      </c>
      <c r="E211" s="37">
        <v>7538.4</v>
      </c>
      <c r="F211" s="31">
        <v>7538.4</v>
      </c>
      <c r="G211" s="31">
        <v>0</v>
      </c>
      <c r="H211" s="30" t="s">
        <v>156</v>
      </c>
      <c r="I211" s="30">
        <v>1696</v>
      </c>
      <c r="J211" s="30">
        <v>0.6</v>
      </c>
    </row>
    <row r="212" spans="1:10" s="28" customFormat="1" ht="15.75" hidden="1" customHeight="1" x14ac:dyDescent="0.25">
      <c r="A212" s="39">
        <v>3225</v>
      </c>
      <c r="B212" s="30" t="s">
        <v>47</v>
      </c>
      <c r="C212" s="37">
        <v>5738</v>
      </c>
      <c r="D212" s="31">
        <v>678.6</v>
      </c>
      <c r="E212" s="37">
        <v>5059.3999999999996</v>
      </c>
      <c r="F212" s="31">
        <v>5059.3999999999996</v>
      </c>
      <c r="G212" s="31">
        <v>0</v>
      </c>
      <c r="H212" s="30" t="s">
        <v>156</v>
      </c>
      <c r="I212" s="30">
        <v>1131</v>
      </c>
      <c r="J212" s="30">
        <v>0.6</v>
      </c>
    </row>
    <row r="213" spans="1:10" s="28" customFormat="1" ht="15.75" hidden="1" customHeight="1" x14ac:dyDescent="0.25">
      <c r="A213" s="39">
        <v>3241</v>
      </c>
      <c r="B213" s="30" t="s">
        <v>47</v>
      </c>
      <c r="C213" s="37">
        <v>6314</v>
      </c>
      <c r="D213" s="31">
        <v>747.6</v>
      </c>
      <c r="E213" s="37">
        <v>5566.4</v>
      </c>
      <c r="F213" s="31">
        <v>5566.4</v>
      </c>
      <c r="G213" s="31">
        <v>0</v>
      </c>
      <c r="H213" s="30" t="s">
        <v>156</v>
      </c>
      <c r="I213" s="30">
        <v>1246</v>
      </c>
      <c r="J213" s="30">
        <v>0.6</v>
      </c>
    </row>
    <row r="214" spans="1:10" s="28" customFormat="1" ht="15.75" hidden="1" customHeight="1" x14ac:dyDescent="0.25">
      <c r="A214" s="39">
        <v>3252</v>
      </c>
      <c r="B214" s="30" t="s">
        <v>63</v>
      </c>
      <c r="C214" s="37">
        <v>4542</v>
      </c>
      <c r="D214" s="31">
        <v>538.79999999999995</v>
      </c>
      <c r="E214" s="37">
        <v>4003.2</v>
      </c>
      <c r="F214" s="31">
        <v>4003.2</v>
      </c>
      <c r="G214" s="31">
        <v>0</v>
      </c>
      <c r="H214" s="30" t="s">
        <v>156</v>
      </c>
      <c r="I214" s="30">
        <v>898</v>
      </c>
      <c r="J214" s="30">
        <v>0.6</v>
      </c>
    </row>
    <row r="215" spans="1:10" s="28" customFormat="1" ht="15.75" hidden="1" customHeight="1" x14ac:dyDescent="0.25">
      <c r="A215" s="39">
        <v>3264</v>
      </c>
      <c r="B215" s="30" t="s">
        <v>48</v>
      </c>
      <c r="C215" s="37">
        <v>9793</v>
      </c>
      <c r="D215" s="31">
        <v>1164</v>
      </c>
      <c r="E215" s="37">
        <v>8629</v>
      </c>
      <c r="F215" s="31">
        <v>8629</v>
      </c>
      <c r="G215" s="31">
        <v>0</v>
      </c>
      <c r="H215" s="30" t="s">
        <v>156</v>
      </c>
      <c r="I215" s="30">
        <v>1940</v>
      </c>
      <c r="J215" s="30">
        <v>0.6</v>
      </c>
    </row>
    <row r="216" spans="1:10" s="28" customFormat="1" ht="15.75" hidden="1" customHeight="1" x14ac:dyDescent="0.25">
      <c r="A216" s="39">
        <v>3270</v>
      </c>
      <c r="B216" s="30" t="s">
        <v>14</v>
      </c>
      <c r="C216" s="37">
        <v>3596</v>
      </c>
      <c r="D216" s="31">
        <v>427.2</v>
      </c>
      <c r="E216" s="37">
        <v>3168.8</v>
      </c>
      <c r="F216" s="31">
        <v>3168.8</v>
      </c>
      <c r="G216" s="31">
        <v>0</v>
      </c>
      <c r="H216" s="30" t="s">
        <v>156</v>
      </c>
      <c r="I216" s="30">
        <v>712</v>
      </c>
      <c r="J216" s="30">
        <v>0.6</v>
      </c>
    </row>
    <row r="217" spans="1:10" s="28" customFormat="1" ht="15.75" hidden="1" customHeight="1" x14ac:dyDescent="0.25">
      <c r="A217" s="39">
        <v>3272</v>
      </c>
      <c r="B217" s="30" t="s">
        <v>47</v>
      </c>
      <c r="C217" s="37">
        <v>3567</v>
      </c>
      <c r="D217" s="31">
        <v>492.8</v>
      </c>
      <c r="E217" s="37">
        <v>3074.2</v>
      </c>
      <c r="F217" s="31">
        <v>3074.2</v>
      </c>
      <c r="G217" s="31">
        <v>0</v>
      </c>
      <c r="H217" s="30" t="s">
        <v>157</v>
      </c>
      <c r="I217" s="30">
        <v>704</v>
      </c>
      <c r="J217" s="30">
        <v>0.7</v>
      </c>
    </row>
    <row r="218" spans="1:10" s="28" customFormat="1" ht="15.75" hidden="1" customHeight="1" x14ac:dyDescent="0.25">
      <c r="A218" s="39">
        <v>3283</v>
      </c>
      <c r="B218" s="30" t="s">
        <v>27</v>
      </c>
      <c r="C218" s="37">
        <v>2480</v>
      </c>
      <c r="D218" s="31">
        <v>343.7</v>
      </c>
      <c r="E218" s="37">
        <v>2136.3000000000002</v>
      </c>
      <c r="F218" s="31">
        <v>2136.3000000000002</v>
      </c>
      <c r="G218" s="31">
        <v>0</v>
      </c>
      <c r="H218" s="30" t="s">
        <v>157</v>
      </c>
      <c r="I218" s="30">
        <v>491</v>
      </c>
      <c r="J218" s="30">
        <v>0.7</v>
      </c>
    </row>
    <row r="219" spans="1:10" s="28" customFormat="1" ht="15.75" hidden="1" customHeight="1" x14ac:dyDescent="0.25">
      <c r="A219" s="39">
        <v>3286</v>
      </c>
      <c r="B219" s="30" t="s">
        <v>144</v>
      </c>
      <c r="C219" s="37">
        <v>12842</v>
      </c>
      <c r="D219" s="31">
        <v>1652.3</v>
      </c>
      <c r="E219" s="37">
        <v>11189.7</v>
      </c>
      <c r="F219" s="31">
        <v>10197</v>
      </c>
      <c r="G219" s="31">
        <v>992.7</v>
      </c>
      <c r="H219" s="30" t="s">
        <v>156</v>
      </c>
      <c r="I219" s="30">
        <v>2542</v>
      </c>
      <c r="J219" s="30">
        <v>0.65</v>
      </c>
    </row>
    <row r="220" spans="1:10" s="28" customFormat="1" ht="15.75" hidden="1" customHeight="1" x14ac:dyDescent="0.25">
      <c r="A220" s="39">
        <v>3324</v>
      </c>
      <c r="B220" s="30" t="s">
        <v>27</v>
      </c>
      <c r="C220" s="37">
        <v>4020</v>
      </c>
      <c r="D220" s="31">
        <v>477</v>
      </c>
      <c r="E220" s="37">
        <v>3543</v>
      </c>
      <c r="F220" s="31">
        <v>3543</v>
      </c>
      <c r="G220" s="31">
        <v>0</v>
      </c>
      <c r="H220" s="30" t="s">
        <v>156</v>
      </c>
      <c r="I220" s="30">
        <v>795</v>
      </c>
      <c r="J220" s="30">
        <v>0.6</v>
      </c>
    </row>
    <row r="221" spans="1:10" s="28" customFormat="1" ht="15.75" hidden="1" customHeight="1" x14ac:dyDescent="0.25">
      <c r="A221" s="39">
        <v>3327</v>
      </c>
      <c r="B221" s="30" t="s">
        <v>70</v>
      </c>
      <c r="C221" s="37">
        <v>4280</v>
      </c>
      <c r="D221" s="31">
        <v>510.6</v>
      </c>
      <c r="E221" s="37">
        <v>3769.4</v>
      </c>
      <c r="F221" s="31">
        <v>3769.4</v>
      </c>
      <c r="G221" s="31">
        <v>0</v>
      </c>
      <c r="H221" s="30" t="s">
        <v>156</v>
      </c>
      <c r="I221" s="30">
        <v>851</v>
      </c>
      <c r="J221" s="30">
        <v>0.6</v>
      </c>
    </row>
    <row r="222" spans="1:10" s="28" customFormat="1" ht="15.75" hidden="1" customHeight="1" x14ac:dyDescent="0.25">
      <c r="A222" s="39">
        <v>3330</v>
      </c>
      <c r="B222" s="30" t="s">
        <v>38</v>
      </c>
      <c r="C222" s="37">
        <v>22219</v>
      </c>
      <c r="D222" s="31">
        <v>2649.6</v>
      </c>
      <c r="E222" s="37">
        <v>19569.400000000001</v>
      </c>
      <c r="F222" s="31">
        <v>19569.400000000001</v>
      </c>
      <c r="G222" s="31">
        <v>0</v>
      </c>
      <c r="H222" s="30" t="s">
        <v>156</v>
      </c>
      <c r="I222" s="30">
        <v>4416</v>
      </c>
      <c r="J222" s="30">
        <v>0.6</v>
      </c>
    </row>
    <row r="223" spans="1:10" s="28" customFormat="1" ht="15.75" hidden="1" customHeight="1" x14ac:dyDescent="0.25">
      <c r="A223" s="39">
        <v>3335</v>
      </c>
      <c r="B223" s="30" t="s">
        <v>70</v>
      </c>
      <c r="C223" s="37">
        <v>26459</v>
      </c>
      <c r="D223" s="31">
        <v>3410.55</v>
      </c>
      <c r="E223" s="37">
        <v>23048.45</v>
      </c>
      <c r="F223" s="31">
        <v>23048.45</v>
      </c>
      <c r="G223" s="31">
        <v>0</v>
      </c>
      <c r="H223" s="30" t="s">
        <v>156</v>
      </c>
      <c r="I223" s="30">
        <v>5247</v>
      </c>
      <c r="J223" s="30">
        <v>0.65</v>
      </c>
    </row>
    <row r="224" spans="1:10" s="28" customFormat="1" ht="15.75" hidden="1" customHeight="1" x14ac:dyDescent="0.25">
      <c r="A224" s="39">
        <v>3347</v>
      </c>
      <c r="B224" s="30" t="s">
        <v>56</v>
      </c>
      <c r="C224" s="37">
        <v>8496</v>
      </c>
      <c r="D224" s="31">
        <v>1012.2</v>
      </c>
      <c r="E224" s="37">
        <v>7483.8</v>
      </c>
      <c r="F224" s="31">
        <v>7483.8</v>
      </c>
      <c r="G224" s="31">
        <v>0</v>
      </c>
      <c r="H224" s="30" t="s">
        <v>156</v>
      </c>
      <c r="I224" s="30">
        <v>1687</v>
      </c>
      <c r="J224" s="30">
        <v>0.6</v>
      </c>
    </row>
    <row r="225" spans="1:10" s="28" customFormat="1" ht="15.75" hidden="1" customHeight="1" x14ac:dyDescent="0.25">
      <c r="A225" s="39">
        <v>3355</v>
      </c>
      <c r="B225" s="30" t="s">
        <v>56</v>
      </c>
      <c r="C225" s="37">
        <v>7900</v>
      </c>
      <c r="D225" s="31">
        <v>938.4</v>
      </c>
      <c r="E225" s="37">
        <v>6961.6</v>
      </c>
      <c r="F225" s="31">
        <v>6961.6</v>
      </c>
      <c r="G225" s="31">
        <v>0</v>
      </c>
      <c r="H225" s="30" t="s">
        <v>156</v>
      </c>
      <c r="I225" s="30">
        <v>1564</v>
      </c>
      <c r="J225" s="30">
        <v>0.6</v>
      </c>
    </row>
    <row r="226" spans="1:10" s="28" customFormat="1" ht="15.75" hidden="1" customHeight="1" x14ac:dyDescent="0.25">
      <c r="A226" s="39">
        <v>3356</v>
      </c>
      <c r="B226" s="30" t="s">
        <v>56</v>
      </c>
      <c r="C226" s="37">
        <v>20364</v>
      </c>
      <c r="D226" s="31">
        <v>2425.1999999999998</v>
      </c>
      <c r="E226" s="37">
        <v>17938.8</v>
      </c>
      <c r="F226" s="31">
        <v>17938.8</v>
      </c>
      <c r="G226" s="31">
        <v>0</v>
      </c>
      <c r="H226" s="30" t="s">
        <v>156</v>
      </c>
      <c r="I226" s="30">
        <v>4042</v>
      </c>
      <c r="J226" s="30">
        <v>0.6</v>
      </c>
    </row>
    <row r="227" spans="1:10" s="28" customFormat="1" ht="15.75" hidden="1" customHeight="1" x14ac:dyDescent="0.25">
      <c r="A227" s="39">
        <v>3358</v>
      </c>
      <c r="B227" s="30" t="s">
        <v>51</v>
      </c>
      <c r="C227" s="37">
        <v>19563</v>
      </c>
      <c r="D227" s="31">
        <v>2526.5500000000002</v>
      </c>
      <c r="E227" s="37">
        <v>17036.45</v>
      </c>
      <c r="F227" s="31">
        <v>17036.45</v>
      </c>
      <c r="G227" s="31">
        <v>0</v>
      </c>
      <c r="H227" s="30" t="s">
        <v>156</v>
      </c>
      <c r="I227" s="30">
        <v>3887</v>
      </c>
      <c r="J227" s="30">
        <v>0.65</v>
      </c>
    </row>
    <row r="228" spans="1:10" s="28" customFormat="1" ht="15.75" hidden="1" customHeight="1" x14ac:dyDescent="0.25">
      <c r="A228" s="39">
        <v>3360</v>
      </c>
      <c r="B228" s="30" t="s">
        <v>56</v>
      </c>
      <c r="C228" s="37">
        <v>2367</v>
      </c>
      <c r="D228" s="31">
        <v>282.60000000000002</v>
      </c>
      <c r="E228" s="37">
        <v>2084.4</v>
      </c>
      <c r="F228" s="31">
        <v>2084.4</v>
      </c>
      <c r="G228" s="31">
        <v>0</v>
      </c>
      <c r="H228" s="30" t="s">
        <v>156</v>
      </c>
      <c r="I228" s="30">
        <v>471</v>
      </c>
      <c r="J228" s="30">
        <v>0.6</v>
      </c>
    </row>
    <row r="229" spans="1:10" s="28" customFormat="1" ht="15.75" hidden="1" customHeight="1" x14ac:dyDescent="0.25">
      <c r="A229" s="39">
        <v>3363</v>
      </c>
      <c r="B229" s="30" t="s">
        <v>84</v>
      </c>
      <c r="C229" s="37">
        <v>2285</v>
      </c>
      <c r="D229" s="31">
        <v>339</v>
      </c>
      <c r="E229" s="37">
        <v>1946</v>
      </c>
      <c r="F229" s="31">
        <v>1946</v>
      </c>
      <c r="G229" s="31">
        <v>0</v>
      </c>
      <c r="H229" s="30" t="s">
        <v>157</v>
      </c>
      <c r="I229" s="30">
        <v>452</v>
      </c>
      <c r="J229" s="30">
        <v>0.75</v>
      </c>
    </row>
    <row r="230" spans="1:10" s="28" customFormat="1" ht="15.75" hidden="1" customHeight="1" x14ac:dyDescent="0.25">
      <c r="A230" s="39">
        <v>3382</v>
      </c>
      <c r="B230" s="30" t="s">
        <v>51</v>
      </c>
      <c r="C230" s="37">
        <v>18901</v>
      </c>
      <c r="D230" s="31">
        <v>2438.8000000000002</v>
      </c>
      <c r="E230" s="37">
        <v>16462.2</v>
      </c>
      <c r="F230" s="31">
        <v>16462.2</v>
      </c>
      <c r="G230" s="31">
        <v>0</v>
      </c>
      <c r="H230" s="30" t="s">
        <v>156</v>
      </c>
      <c r="I230" s="30">
        <v>3752</v>
      </c>
      <c r="J230" s="30">
        <v>0.65</v>
      </c>
    </row>
    <row r="231" spans="1:10" s="28" customFormat="1" ht="15.75" hidden="1" customHeight="1" x14ac:dyDescent="0.25">
      <c r="A231" s="39">
        <v>3385</v>
      </c>
      <c r="B231" s="30" t="s">
        <v>93</v>
      </c>
      <c r="C231" s="37">
        <v>32242</v>
      </c>
      <c r="D231" s="31">
        <v>4163.25</v>
      </c>
      <c r="E231" s="37">
        <v>28078.75</v>
      </c>
      <c r="F231" s="31">
        <v>28078.75</v>
      </c>
      <c r="G231" s="31">
        <v>0</v>
      </c>
      <c r="H231" s="30" t="s">
        <v>156</v>
      </c>
      <c r="I231" s="30">
        <v>6405</v>
      </c>
      <c r="J231" s="30">
        <v>0.65</v>
      </c>
    </row>
    <row r="232" spans="1:10" s="28" customFormat="1" ht="15.75" hidden="1" customHeight="1" x14ac:dyDescent="0.25">
      <c r="A232" s="39">
        <v>3407</v>
      </c>
      <c r="B232" s="30" t="s">
        <v>13</v>
      </c>
      <c r="C232" s="37">
        <v>42093</v>
      </c>
      <c r="D232" s="31">
        <v>5423.6</v>
      </c>
      <c r="E232" s="37">
        <v>36669.4</v>
      </c>
      <c r="F232" s="31">
        <v>36669.4</v>
      </c>
      <c r="G232" s="31">
        <v>0</v>
      </c>
      <c r="H232" s="30" t="s">
        <v>156</v>
      </c>
      <c r="I232" s="30">
        <v>8344</v>
      </c>
      <c r="J232" s="30">
        <v>0.65</v>
      </c>
    </row>
    <row r="233" spans="1:10" s="28" customFormat="1" ht="15.75" hidden="1" customHeight="1" x14ac:dyDescent="0.25">
      <c r="A233" s="39">
        <v>3419</v>
      </c>
      <c r="B233" s="30" t="s">
        <v>84</v>
      </c>
      <c r="C233" s="37">
        <v>4292</v>
      </c>
      <c r="D233" s="31">
        <v>510.6</v>
      </c>
      <c r="E233" s="37">
        <v>3781.4</v>
      </c>
      <c r="F233" s="31">
        <v>3781.4</v>
      </c>
      <c r="G233" s="31">
        <v>0</v>
      </c>
      <c r="H233" s="30" t="s">
        <v>156</v>
      </c>
      <c r="I233" s="30">
        <v>851</v>
      </c>
      <c r="J233" s="30">
        <v>0.6</v>
      </c>
    </row>
    <row r="234" spans="1:10" s="28" customFormat="1" ht="15.75" hidden="1" customHeight="1" x14ac:dyDescent="0.25">
      <c r="A234" s="39">
        <v>3427</v>
      </c>
      <c r="B234" s="30" t="s">
        <v>48</v>
      </c>
      <c r="C234" s="37">
        <v>24929</v>
      </c>
      <c r="D234" s="31">
        <v>2967</v>
      </c>
      <c r="E234" s="37">
        <v>21962</v>
      </c>
      <c r="F234" s="31">
        <v>21962</v>
      </c>
      <c r="G234" s="31">
        <v>0</v>
      </c>
      <c r="H234" s="30" t="s">
        <v>156</v>
      </c>
      <c r="I234" s="30">
        <v>4945</v>
      </c>
      <c r="J234" s="30">
        <v>0.6</v>
      </c>
    </row>
    <row r="235" spans="1:10" s="28" customFormat="1" ht="15.75" hidden="1" customHeight="1" x14ac:dyDescent="0.25">
      <c r="A235" s="39">
        <v>3436</v>
      </c>
      <c r="B235" s="30" t="s">
        <v>92</v>
      </c>
      <c r="C235" s="37">
        <v>8888</v>
      </c>
      <c r="D235" s="31">
        <v>1149.2</v>
      </c>
      <c r="E235" s="37">
        <v>7738.8</v>
      </c>
      <c r="F235" s="31">
        <v>7738.8</v>
      </c>
      <c r="G235" s="31">
        <v>0</v>
      </c>
      <c r="H235" s="30" t="s">
        <v>156</v>
      </c>
      <c r="I235" s="30">
        <v>1768</v>
      </c>
      <c r="J235" s="30">
        <v>0.65</v>
      </c>
    </row>
    <row r="236" spans="1:10" s="28" customFormat="1" ht="15.75" hidden="1" customHeight="1" x14ac:dyDescent="0.25">
      <c r="A236" s="39">
        <v>3437</v>
      </c>
      <c r="B236" s="30" t="s">
        <v>25</v>
      </c>
      <c r="C236" s="37">
        <v>25554</v>
      </c>
      <c r="D236" s="31">
        <v>3305.25</v>
      </c>
      <c r="E236" s="37">
        <v>22248.75</v>
      </c>
      <c r="F236" s="31">
        <v>20742.75</v>
      </c>
      <c r="G236" s="31">
        <v>1506</v>
      </c>
      <c r="H236" s="30" t="s">
        <v>156</v>
      </c>
      <c r="I236" s="30">
        <v>5085</v>
      </c>
      <c r="J236" s="30">
        <v>0.65</v>
      </c>
    </row>
    <row r="237" spans="1:10" s="28" customFormat="1" ht="15.75" hidden="1" customHeight="1" x14ac:dyDescent="0.25">
      <c r="A237" s="39">
        <v>3444</v>
      </c>
      <c r="B237" s="30" t="s">
        <v>48</v>
      </c>
      <c r="C237" s="37">
        <v>18297</v>
      </c>
      <c r="D237" s="31">
        <v>2182.8000000000002</v>
      </c>
      <c r="E237" s="37">
        <v>16114.2</v>
      </c>
      <c r="F237" s="31">
        <v>16114.2</v>
      </c>
      <c r="G237" s="31">
        <v>0</v>
      </c>
      <c r="H237" s="30" t="s">
        <v>156</v>
      </c>
      <c r="I237" s="30">
        <v>3638</v>
      </c>
      <c r="J237" s="30">
        <v>0.6</v>
      </c>
    </row>
    <row r="238" spans="1:10" s="28" customFormat="1" ht="15.75" hidden="1" customHeight="1" x14ac:dyDescent="0.25">
      <c r="A238" s="39">
        <v>3445</v>
      </c>
      <c r="B238" s="30" t="s">
        <v>48</v>
      </c>
      <c r="C238" s="37">
        <v>45145</v>
      </c>
      <c r="D238" s="31">
        <v>5854.55</v>
      </c>
      <c r="E238" s="37">
        <v>39290.449999999997</v>
      </c>
      <c r="F238" s="31">
        <v>39290.449999999997</v>
      </c>
      <c r="G238" s="31">
        <v>0</v>
      </c>
      <c r="H238" s="30" t="s">
        <v>156</v>
      </c>
      <c r="I238" s="30">
        <v>9007</v>
      </c>
      <c r="J238" s="30">
        <v>0.65</v>
      </c>
    </row>
    <row r="239" spans="1:10" s="28" customFormat="1" ht="15.75" hidden="1" customHeight="1" x14ac:dyDescent="0.25">
      <c r="A239" s="39">
        <v>3465</v>
      </c>
      <c r="B239" s="30" t="s">
        <v>33</v>
      </c>
      <c r="C239" s="37">
        <v>8220</v>
      </c>
      <c r="D239" s="31">
        <v>974.4</v>
      </c>
      <c r="E239" s="37">
        <v>7245.6</v>
      </c>
      <c r="F239" s="31">
        <v>7245.6</v>
      </c>
      <c r="G239" s="31">
        <v>0</v>
      </c>
      <c r="H239" s="30" t="s">
        <v>156</v>
      </c>
      <c r="I239" s="30">
        <v>1624</v>
      </c>
      <c r="J239" s="30">
        <v>0.6</v>
      </c>
    </row>
    <row r="240" spans="1:10" s="28" customFormat="1" ht="15.75" hidden="1" customHeight="1" x14ac:dyDescent="0.25">
      <c r="A240" s="39">
        <v>3466</v>
      </c>
      <c r="B240" s="30" t="s">
        <v>84</v>
      </c>
      <c r="C240" s="37">
        <v>17574</v>
      </c>
      <c r="D240" s="31">
        <v>2088</v>
      </c>
      <c r="E240" s="37">
        <v>15486</v>
      </c>
      <c r="F240" s="31">
        <v>15486</v>
      </c>
      <c r="G240" s="31">
        <v>0</v>
      </c>
      <c r="H240" s="30" t="s">
        <v>156</v>
      </c>
      <c r="I240" s="30">
        <v>3480</v>
      </c>
      <c r="J240" s="30">
        <v>0.6</v>
      </c>
    </row>
    <row r="241" spans="1:10" s="28" customFormat="1" ht="15.75" hidden="1" customHeight="1" x14ac:dyDescent="0.25">
      <c r="A241" s="39">
        <v>3473</v>
      </c>
      <c r="B241" s="30" t="s">
        <v>33</v>
      </c>
      <c r="C241" s="37">
        <v>8493</v>
      </c>
      <c r="D241" s="31">
        <v>1007.4</v>
      </c>
      <c r="E241" s="37">
        <v>7485.6</v>
      </c>
      <c r="F241" s="31">
        <v>7485.6</v>
      </c>
      <c r="G241" s="31">
        <v>0</v>
      </c>
      <c r="H241" s="30" t="s">
        <v>156</v>
      </c>
      <c r="I241" s="30">
        <v>1679</v>
      </c>
      <c r="J241" s="30">
        <v>0.6</v>
      </c>
    </row>
    <row r="242" spans="1:10" s="28" customFormat="1" ht="15.75" hidden="1" customHeight="1" x14ac:dyDescent="0.25">
      <c r="A242" s="39">
        <v>3483</v>
      </c>
      <c r="B242" s="30" t="s">
        <v>33</v>
      </c>
      <c r="C242" s="37">
        <v>6306</v>
      </c>
      <c r="D242" s="31">
        <v>749.4</v>
      </c>
      <c r="E242" s="37">
        <v>5556.6</v>
      </c>
      <c r="F242" s="31">
        <v>5556.6</v>
      </c>
      <c r="G242" s="31">
        <v>0</v>
      </c>
      <c r="H242" s="30" t="s">
        <v>156</v>
      </c>
      <c r="I242" s="30">
        <v>1249</v>
      </c>
      <c r="J242" s="30">
        <v>0.6</v>
      </c>
    </row>
    <row r="243" spans="1:10" s="28" customFormat="1" ht="15.75" hidden="1" customHeight="1" x14ac:dyDescent="0.25">
      <c r="A243" s="39">
        <v>3488</v>
      </c>
      <c r="B243" s="30" t="s">
        <v>41</v>
      </c>
      <c r="C243" s="37">
        <v>4201</v>
      </c>
      <c r="D243" s="31">
        <v>499.2</v>
      </c>
      <c r="E243" s="37">
        <v>3701.8</v>
      </c>
      <c r="F243" s="31">
        <v>3701.8</v>
      </c>
      <c r="G243" s="31">
        <v>0</v>
      </c>
      <c r="H243" s="30" t="s">
        <v>156</v>
      </c>
      <c r="I243" s="30">
        <v>832</v>
      </c>
      <c r="J243" s="30">
        <v>0.6</v>
      </c>
    </row>
    <row r="244" spans="1:10" s="28" customFormat="1" ht="15.75" hidden="1" customHeight="1" x14ac:dyDescent="0.25">
      <c r="A244" s="39">
        <v>3494</v>
      </c>
      <c r="B244" s="30" t="s">
        <v>33</v>
      </c>
      <c r="C244" s="37">
        <v>35429</v>
      </c>
      <c r="D244" s="31">
        <v>4590.3</v>
      </c>
      <c r="E244" s="37">
        <v>30838.7</v>
      </c>
      <c r="F244" s="31">
        <v>30838.7</v>
      </c>
      <c r="G244" s="31">
        <v>0</v>
      </c>
      <c r="H244" s="30" t="s">
        <v>156</v>
      </c>
      <c r="I244" s="30">
        <v>7062</v>
      </c>
      <c r="J244" s="30">
        <v>0.65</v>
      </c>
    </row>
    <row r="245" spans="1:10" s="28" customFormat="1" ht="15.75" hidden="1" customHeight="1" x14ac:dyDescent="0.25">
      <c r="A245" s="39">
        <v>3498</v>
      </c>
      <c r="B245" s="30" t="s">
        <v>15</v>
      </c>
      <c r="C245" s="37">
        <v>25030</v>
      </c>
      <c r="D245" s="31">
        <v>3232.45</v>
      </c>
      <c r="E245" s="37">
        <v>21797.55</v>
      </c>
      <c r="F245" s="31">
        <v>21797.55</v>
      </c>
      <c r="G245" s="31">
        <v>0</v>
      </c>
      <c r="H245" s="30" t="s">
        <v>156</v>
      </c>
      <c r="I245" s="30">
        <v>4973</v>
      </c>
      <c r="J245" s="30">
        <v>0.65</v>
      </c>
    </row>
    <row r="246" spans="1:10" s="28" customFormat="1" ht="15.75" hidden="1" customHeight="1" x14ac:dyDescent="0.25">
      <c r="A246" s="39">
        <v>3504</v>
      </c>
      <c r="B246" s="30" t="s">
        <v>48</v>
      </c>
      <c r="C246" s="37">
        <v>3179</v>
      </c>
      <c r="D246" s="31">
        <v>443.1</v>
      </c>
      <c r="E246" s="37">
        <v>2735.9</v>
      </c>
      <c r="F246" s="31">
        <v>2735.9</v>
      </c>
      <c r="G246" s="31">
        <v>0</v>
      </c>
      <c r="H246" s="30" t="s">
        <v>157</v>
      </c>
      <c r="I246" s="30">
        <v>633</v>
      </c>
      <c r="J246" s="30">
        <v>0.7</v>
      </c>
    </row>
    <row r="247" spans="1:10" s="28" customFormat="1" ht="15.75" hidden="1" customHeight="1" x14ac:dyDescent="0.25">
      <c r="A247" s="39">
        <v>3508</v>
      </c>
      <c r="B247" s="30" t="s">
        <v>48</v>
      </c>
      <c r="C247" s="37">
        <v>8339</v>
      </c>
      <c r="D247" s="31">
        <v>1077.7</v>
      </c>
      <c r="E247" s="37">
        <v>7261.3</v>
      </c>
      <c r="F247" s="31">
        <v>7261.3</v>
      </c>
      <c r="G247" s="31">
        <v>0</v>
      </c>
      <c r="H247" s="30" t="s">
        <v>156</v>
      </c>
      <c r="I247" s="30">
        <v>1658</v>
      </c>
      <c r="J247" s="30">
        <v>0.65</v>
      </c>
    </row>
    <row r="248" spans="1:10" s="28" customFormat="1" ht="15.75" hidden="1" customHeight="1" x14ac:dyDescent="0.25">
      <c r="A248" s="39">
        <v>3509</v>
      </c>
      <c r="B248" s="30" t="s">
        <v>15</v>
      </c>
      <c r="C248" s="37">
        <v>18509</v>
      </c>
      <c r="D248" s="31">
        <v>2389.4</v>
      </c>
      <c r="E248" s="37">
        <v>16119.6</v>
      </c>
      <c r="F248" s="31">
        <v>16119.6</v>
      </c>
      <c r="G248" s="31">
        <v>0</v>
      </c>
      <c r="H248" s="30" t="s">
        <v>156</v>
      </c>
      <c r="I248" s="30">
        <v>3676</v>
      </c>
      <c r="J248" s="30">
        <v>0.65</v>
      </c>
    </row>
    <row r="249" spans="1:10" s="28" customFormat="1" ht="15.75" hidden="1" customHeight="1" x14ac:dyDescent="0.25">
      <c r="A249" s="39">
        <v>3510</v>
      </c>
      <c r="B249" s="30" t="s">
        <v>15</v>
      </c>
      <c r="C249" s="37">
        <v>16871</v>
      </c>
      <c r="D249" s="31">
        <v>2180.1</v>
      </c>
      <c r="E249" s="37">
        <v>14690.9</v>
      </c>
      <c r="F249" s="31">
        <v>14690.9</v>
      </c>
      <c r="G249" s="31">
        <v>0</v>
      </c>
      <c r="H249" s="30" t="s">
        <v>156</v>
      </c>
      <c r="I249" s="30">
        <v>3354</v>
      </c>
      <c r="J249" s="30">
        <v>0.65</v>
      </c>
    </row>
    <row r="250" spans="1:10" s="28" customFormat="1" ht="15.75" hidden="1" customHeight="1" x14ac:dyDescent="0.25">
      <c r="A250" s="39">
        <v>3511</v>
      </c>
      <c r="B250" s="30" t="s">
        <v>28</v>
      </c>
      <c r="C250" s="37">
        <v>11575</v>
      </c>
      <c r="D250" s="31">
        <v>1496.95</v>
      </c>
      <c r="E250" s="37">
        <v>10078.049999999999</v>
      </c>
      <c r="F250" s="31">
        <v>10078.049999999999</v>
      </c>
      <c r="G250" s="31">
        <v>0</v>
      </c>
      <c r="H250" s="30" t="s">
        <v>156</v>
      </c>
      <c r="I250" s="30">
        <v>2303</v>
      </c>
      <c r="J250" s="30">
        <v>0.65</v>
      </c>
    </row>
    <row r="251" spans="1:10" s="28" customFormat="1" ht="15.75" hidden="1" customHeight="1" x14ac:dyDescent="0.25">
      <c r="A251" s="39">
        <v>3512</v>
      </c>
      <c r="B251" s="30" t="s">
        <v>28</v>
      </c>
      <c r="C251" s="37">
        <v>7271</v>
      </c>
      <c r="D251" s="31">
        <v>865.2</v>
      </c>
      <c r="E251" s="37">
        <v>6405.8</v>
      </c>
      <c r="F251" s="31">
        <v>6405.8</v>
      </c>
      <c r="G251" s="31">
        <v>0</v>
      </c>
      <c r="H251" s="30" t="s">
        <v>156</v>
      </c>
      <c r="I251" s="30">
        <v>1442</v>
      </c>
      <c r="J251" s="30">
        <v>0.6</v>
      </c>
    </row>
    <row r="252" spans="1:10" s="28" customFormat="1" ht="15.75" hidden="1" customHeight="1" x14ac:dyDescent="0.25">
      <c r="A252" s="39">
        <v>3513</v>
      </c>
      <c r="B252" s="30" t="s">
        <v>15</v>
      </c>
      <c r="C252" s="37">
        <v>7575</v>
      </c>
      <c r="D252" s="31">
        <v>1127.25</v>
      </c>
      <c r="E252" s="37">
        <v>6447.75</v>
      </c>
      <c r="F252" s="31">
        <v>6447.75</v>
      </c>
      <c r="G252" s="31">
        <v>0</v>
      </c>
      <c r="H252" s="30" t="s">
        <v>157</v>
      </c>
      <c r="I252" s="30">
        <v>1503</v>
      </c>
      <c r="J252" s="30">
        <v>0.75</v>
      </c>
    </row>
    <row r="253" spans="1:10" s="28" customFormat="1" ht="15.75" hidden="1" customHeight="1" x14ac:dyDescent="0.25">
      <c r="A253" s="39">
        <v>3514</v>
      </c>
      <c r="B253" s="30" t="s">
        <v>17</v>
      </c>
      <c r="C253" s="37">
        <v>42668</v>
      </c>
      <c r="D253" s="31">
        <v>5495.75</v>
      </c>
      <c r="E253" s="37">
        <v>37172.25</v>
      </c>
      <c r="F253" s="31">
        <v>37172.25</v>
      </c>
      <c r="G253" s="31">
        <v>0</v>
      </c>
      <c r="H253" s="30" t="s">
        <v>156</v>
      </c>
      <c r="I253" s="30">
        <v>8455</v>
      </c>
      <c r="J253" s="30">
        <v>0.65</v>
      </c>
    </row>
    <row r="254" spans="1:10" s="28" customFormat="1" ht="15.75" hidden="1" customHeight="1" x14ac:dyDescent="0.25">
      <c r="A254" s="39">
        <v>3515</v>
      </c>
      <c r="B254" s="30" t="s">
        <v>17</v>
      </c>
      <c r="C254" s="37">
        <v>9684</v>
      </c>
      <c r="D254" s="31">
        <v>1251.9000000000001</v>
      </c>
      <c r="E254" s="37">
        <v>8432.1</v>
      </c>
      <c r="F254" s="31">
        <v>8432.1</v>
      </c>
      <c r="G254" s="31">
        <v>0</v>
      </c>
      <c r="H254" s="30" t="s">
        <v>156</v>
      </c>
      <c r="I254" s="30">
        <v>1926</v>
      </c>
      <c r="J254" s="30">
        <v>0.65</v>
      </c>
    </row>
    <row r="255" spans="1:10" s="28" customFormat="1" ht="15.75" hidden="1" customHeight="1" x14ac:dyDescent="0.25">
      <c r="A255" s="39">
        <v>3517</v>
      </c>
      <c r="B255" s="30" t="s">
        <v>15</v>
      </c>
      <c r="C255" s="37">
        <v>8793</v>
      </c>
      <c r="D255" s="31">
        <v>1047</v>
      </c>
      <c r="E255" s="37">
        <v>7746</v>
      </c>
      <c r="F255" s="31">
        <v>7746</v>
      </c>
      <c r="G255" s="31">
        <v>0</v>
      </c>
      <c r="H255" s="30" t="s">
        <v>156</v>
      </c>
      <c r="I255" s="30">
        <v>1745</v>
      </c>
      <c r="J255" s="30">
        <v>0.6</v>
      </c>
    </row>
    <row r="256" spans="1:10" s="28" customFormat="1" ht="15.75" hidden="1" customHeight="1" x14ac:dyDescent="0.25">
      <c r="A256" s="39">
        <v>3521</v>
      </c>
      <c r="B256" s="30" t="s">
        <v>8</v>
      </c>
      <c r="C256" s="37">
        <v>10597</v>
      </c>
      <c r="D256" s="31">
        <v>1575</v>
      </c>
      <c r="E256" s="37">
        <v>9022</v>
      </c>
      <c r="F256" s="31">
        <v>9022</v>
      </c>
      <c r="G256" s="31">
        <v>0</v>
      </c>
      <c r="H256" s="30" t="s">
        <v>157</v>
      </c>
      <c r="I256" s="30">
        <v>2100</v>
      </c>
      <c r="J256" s="30">
        <v>0.75</v>
      </c>
    </row>
    <row r="257" spans="1:10" s="28" customFormat="1" ht="15.75" hidden="1" customHeight="1" x14ac:dyDescent="0.25">
      <c r="A257" s="39">
        <v>3524</v>
      </c>
      <c r="B257" s="30" t="s">
        <v>15</v>
      </c>
      <c r="C257" s="37">
        <v>8874</v>
      </c>
      <c r="D257" s="31">
        <v>1058.4000000000001</v>
      </c>
      <c r="E257" s="37">
        <v>7815.6</v>
      </c>
      <c r="F257" s="31">
        <v>7794.12</v>
      </c>
      <c r="G257" s="31">
        <v>21.48</v>
      </c>
      <c r="H257" s="30" t="s">
        <v>156</v>
      </c>
      <c r="I257" s="30">
        <v>1764</v>
      </c>
      <c r="J257" s="30">
        <v>0.6</v>
      </c>
    </row>
    <row r="258" spans="1:10" s="28" customFormat="1" ht="15.75" hidden="1" customHeight="1" x14ac:dyDescent="0.25">
      <c r="A258" s="39">
        <v>3525</v>
      </c>
      <c r="B258" s="30" t="s">
        <v>8</v>
      </c>
      <c r="C258" s="37">
        <v>6374</v>
      </c>
      <c r="D258" s="31">
        <v>761.4</v>
      </c>
      <c r="E258" s="37">
        <v>5612.6</v>
      </c>
      <c r="F258" s="31">
        <v>5612.6</v>
      </c>
      <c r="G258" s="31">
        <v>0</v>
      </c>
      <c r="H258" s="30" t="s">
        <v>156</v>
      </c>
      <c r="I258" s="30">
        <v>1269</v>
      </c>
      <c r="J258" s="30">
        <v>0.6</v>
      </c>
    </row>
    <row r="259" spans="1:10" s="28" customFormat="1" ht="15.75" hidden="1" customHeight="1" x14ac:dyDescent="0.25">
      <c r="A259" s="39">
        <v>3528</v>
      </c>
      <c r="B259" s="30" t="s">
        <v>15</v>
      </c>
      <c r="C259" s="37">
        <v>14249</v>
      </c>
      <c r="D259" s="31">
        <v>1841.45</v>
      </c>
      <c r="E259" s="37">
        <v>12407.55</v>
      </c>
      <c r="F259" s="31">
        <v>12407.55</v>
      </c>
      <c r="G259" s="31">
        <v>0</v>
      </c>
      <c r="H259" s="30" t="s">
        <v>156</v>
      </c>
      <c r="I259" s="30">
        <v>2833</v>
      </c>
      <c r="J259" s="30">
        <v>0.65</v>
      </c>
    </row>
    <row r="260" spans="1:10" s="28" customFormat="1" ht="15.75" hidden="1" customHeight="1" x14ac:dyDescent="0.25">
      <c r="A260" s="39">
        <v>3535</v>
      </c>
      <c r="B260" s="30" t="s">
        <v>77</v>
      </c>
      <c r="C260" s="37">
        <v>11886</v>
      </c>
      <c r="D260" s="31">
        <v>1414.2</v>
      </c>
      <c r="E260" s="37">
        <v>10471.799999999999</v>
      </c>
      <c r="F260" s="31">
        <v>10471.799999999999</v>
      </c>
      <c r="G260" s="31">
        <v>0</v>
      </c>
      <c r="H260" s="30" t="s">
        <v>156</v>
      </c>
      <c r="I260" s="30">
        <v>2357</v>
      </c>
      <c r="J260" s="30">
        <v>0.6</v>
      </c>
    </row>
    <row r="261" spans="1:10" s="28" customFormat="1" ht="15.75" hidden="1" customHeight="1" x14ac:dyDescent="0.25">
      <c r="A261" s="39">
        <v>3537</v>
      </c>
      <c r="B261" s="30" t="s">
        <v>28</v>
      </c>
      <c r="C261" s="37">
        <v>11061</v>
      </c>
      <c r="D261" s="31">
        <v>1321.2</v>
      </c>
      <c r="E261" s="37">
        <v>9739.7999999999993</v>
      </c>
      <c r="F261" s="31">
        <v>7268.16</v>
      </c>
      <c r="G261" s="31">
        <v>2471.64</v>
      </c>
      <c r="H261" s="30" t="s">
        <v>156</v>
      </c>
      <c r="I261" s="30">
        <v>2202</v>
      </c>
      <c r="J261" s="30">
        <v>0.6</v>
      </c>
    </row>
    <row r="262" spans="1:10" s="28" customFormat="1" ht="15.75" hidden="1" customHeight="1" x14ac:dyDescent="0.25">
      <c r="A262" s="39">
        <v>3539</v>
      </c>
      <c r="B262" s="30" t="s">
        <v>15</v>
      </c>
      <c r="C262" s="37">
        <v>29107</v>
      </c>
      <c r="D262" s="31">
        <v>3764.8</v>
      </c>
      <c r="E262" s="37">
        <v>25342.2</v>
      </c>
      <c r="F262" s="31">
        <v>25342.2</v>
      </c>
      <c r="G262" s="31">
        <v>0</v>
      </c>
      <c r="H262" s="30" t="s">
        <v>156</v>
      </c>
      <c r="I262" s="30">
        <v>5792</v>
      </c>
      <c r="J262" s="30">
        <v>0.65</v>
      </c>
    </row>
    <row r="263" spans="1:10" s="28" customFormat="1" ht="15.75" hidden="1" customHeight="1" x14ac:dyDescent="0.25">
      <c r="A263" s="39">
        <v>3556</v>
      </c>
      <c r="B263" s="30" t="s">
        <v>63</v>
      </c>
      <c r="C263" s="37">
        <v>10036</v>
      </c>
      <c r="D263" s="31">
        <v>1294.8</v>
      </c>
      <c r="E263" s="37">
        <v>8741.2000000000007</v>
      </c>
      <c r="F263" s="31">
        <v>8741.2000000000007</v>
      </c>
      <c r="G263" s="31">
        <v>0</v>
      </c>
      <c r="H263" s="30" t="s">
        <v>156</v>
      </c>
      <c r="I263" s="30">
        <v>1992</v>
      </c>
      <c r="J263" s="30">
        <v>0.65</v>
      </c>
    </row>
    <row r="264" spans="1:10" s="28" customFormat="1" ht="15.75" hidden="1" customHeight="1" x14ac:dyDescent="0.25">
      <c r="A264" s="39">
        <v>3557</v>
      </c>
      <c r="B264" s="30" t="s">
        <v>15</v>
      </c>
      <c r="C264" s="37">
        <v>25390</v>
      </c>
      <c r="D264" s="31">
        <v>3289.65</v>
      </c>
      <c r="E264" s="37">
        <v>22100.35</v>
      </c>
      <c r="F264" s="31">
        <v>22100.35</v>
      </c>
      <c r="G264" s="31">
        <v>0</v>
      </c>
      <c r="H264" s="30" t="s">
        <v>156</v>
      </c>
      <c r="I264" s="30">
        <v>5061</v>
      </c>
      <c r="J264" s="30">
        <v>0.65</v>
      </c>
    </row>
    <row r="265" spans="1:10" s="28" customFormat="1" ht="15.75" hidden="1" customHeight="1" x14ac:dyDescent="0.25">
      <c r="A265" s="39">
        <v>3568</v>
      </c>
      <c r="B265" s="30" t="s">
        <v>58</v>
      </c>
      <c r="C265" s="37">
        <v>6480</v>
      </c>
      <c r="D265" s="31">
        <v>771</v>
      </c>
      <c r="E265" s="37">
        <v>5709</v>
      </c>
      <c r="F265" s="31">
        <v>5709</v>
      </c>
      <c r="G265" s="31">
        <v>0</v>
      </c>
      <c r="H265" s="30" t="s">
        <v>156</v>
      </c>
      <c r="I265" s="30">
        <v>1285</v>
      </c>
      <c r="J265" s="30">
        <v>0.6</v>
      </c>
    </row>
    <row r="266" spans="1:10" s="28" customFormat="1" ht="15.75" hidden="1" customHeight="1" x14ac:dyDescent="0.25">
      <c r="A266" s="39">
        <v>3574</v>
      </c>
      <c r="B266" s="30" t="s">
        <v>145</v>
      </c>
      <c r="C266" s="37">
        <v>1941</v>
      </c>
      <c r="D266" s="31">
        <v>269.5</v>
      </c>
      <c r="E266" s="37">
        <v>1671.5</v>
      </c>
      <c r="F266" s="31">
        <v>1671.5</v>
      </c>
      <c r="G266" s="31">
        <v>0</v>
      </c>
      <c r="H266" s="30" t="s">
        <v>157</v>
      </c>
      <c r="I266" s="30">
        <v>385</v>
      </c>
      <c r="J266" s="30">
        <v>0.7</v>
      </c>
    </row>
    <row r="267" spans="1:10" s="28" customFormat="1" ht="15.75" hidden="1" customHeight="1" x14ac:dyDescent="0.25">
      <c r="A267" s="39">
        <v>3585</v>
      </c>
      <c r="B267" s="30" t="s">
        <v>145</v>
      </c>
      <c r="C267" s="37">
        <v>2569</v>
      </c>
      <c r="D267" s="31">
        <v>305.39999999999998</v>
      </c>
      <c r="E267" s="37">
        <v>2263.6</v>
      </c>
      <c r="F267" s="31">
        <v>2263.6</v>
      </c>
      <c r="G267" s="31">
        <v>0</v>
      </c>
      <c r="H267" s="30" t="s">
        <v>156</v>
      </c>
      <c r="I267" s="30">
        <v>509</v>
      </c>
      <c r="J267" s="30">
        <v>0.6</v>
      </c>
    </row>
    <row r="268" spans="1:10" s="28" customFormat="1" ht="15.75" hidden="1" customHeight="1" x14ac:dyDescent="0.25">
      <c r="A268" s="39">
        <v>3590</v>
      </c>
      <c r="B268" s="30" t="s">
        <v>145</v>
      </c>
      <c r="C268" s="37">
        <v>3104</v>
      </c>
      <c r="D268" s="31">
        <v>369.6</v>
      </c>
      <c r="E268" s="37">
        <v>2734.4</v>
      </c>
      <c r="F268" s="31">
        <v>2734.4</v>
      </c>
      <c r="G268" s="31">
        <v>0</v>
      </c>
      <c r="H268" s="30" t="s">
        <v>156</v>
      </c>
      <c r="I268" s="30">
        <v>616</v>
      </c>
      <c r="J268" s="30">
        <v>0.6</v>
      </c>
    </row>
    <row r="269" spans="1:10" s="28" customFormat="1" ht="15.75" hidden="1" customHeight="1" x14ac:dyDescent="0.25">
      <c r="A269" s="39">
        <v>3593</v>
      </c>
      <c r="B269" s="30" t="s">
        <v>41</v>
      </c>
      <c r="C269" s="37">
        <v>10789</v>
      </c>
      <c r="D269" s="31">
        <v>1391.65</v>
      </c>
      <c r="E269" s="37">
        <v>9397.35</v>
      </c>
      <c r="F269" s="31">
        <v>9397.35</v>
      </c>
      <c r="G269" s="31">
        <v>0</v>
      </c>
      <c r="H269" s="30" t="s">
        <v>156</v>
      </c>
      <c r="I269" s="30">
        <v>2141</v>
      </c>
      <c r="J269" s="30">
        <v>0.65</v>
      </c>
    </row>
    <row r="270" spans="1:10" s="28" customFormat="1" ht="15.75" hidden="1" customHeight="1" x14ac:dyDescent="0.25">
      <c r="A270" s="39">
        <v>3594</v>
      </c>
      <c r="B270" s="30" t="s">
        <v>48</v>
      </c>
      <c r="C270" s="37">
        <v>13010</v>
      </c>
      <c r="D270" s="31">
        <v>1550.4</v>
      </c>
      <c r="E270" s="37">
        <v>11459.6</v>
      </c>
      <c r="F270" s="31">
        <v>11459.6</v>
      </c>
      <c r="G270" s="31">
        <v>0</v>
      </c>
      <c r="H270" s="30" t="s">
        <v>156</v>
      </c>
      <c r="I270" s="30">
        <v>2584</v>
      </c>
      <c r="J270" s="30">
        <v>0.6</v>
      </c>
    </row>
    <row r="271" spans="1:10" s="28" customFormat="1" ht="15.75" hidden="1" customHeight="1" x14ac:dyDescent="0.25">
      <c r="A271" s="39">
        <v>3603</v>
      </c>
      <c r="B271" s="30" t="s">
        <v>63</v>
      </c>
      <c r="C271" s="37">
        <v>17371</v>
      </c>
      <c r="D271" s="31">
        <v>2247.0500000000002</v>
      </c>
      <c r="E271" s="37">
        <v>15123.95</v>
      </c>
      <c r="F271" s="31">
        <v>15123.95</v>
      </c>
      <c r="G271" s="31">
        <v>0</v>
      </c>
      <c r="H271" s="30" t="s">
        <v>156</v>
      </c>
      <c r="I271" s="30">
        <v>3457</v>
      </c>
      <c r="J271" s="30">
        <v>0.65</v>
      </c>
    </row>
    <row r="272" spans="1:10" s="28" customFormat="1" ht="15.75" hidden="1" customHeight="1" x14ac:dyDescent="0.25">
      <c r="A272" s="39">
        <v>3618</v>
      </c>
      <c r="B272" s="30" t="s">
        <v>63</v>
      </c>
      <c r="C272" s="37">
        <v>12096</v>
      </c>
      <c r="D272" s="31">
        <v>1567.8</v>
      </c>
      <c r="E272" s="37">
        <v>10528.2</v>
      </c>
      <c r="F272" s="31">
        <v>6133</v>
      </c>
      <c r="G272" s="31">
        <v>4395.2</v>
      </c>
      <c r="H272" s="30" t="s">
        <v>156</v>
      </c>
      <c r="I272" s="30">
        <v>2412</v>
      </c>
      <c r="J272" s="30">
        <v>0.65</v>
      </c>
    </row>
    <row r="273" spans="1:10" s="28" customFormat="1" ht="15.75" hidden="1" customHeight="1" x14ac:dyDescent="0.25">
      <c r="A273" s="39">
        <v>3626</v>
      </c>
      <c r="B273" s="30" t="s">
        <v>63</v>
      </c>
      <c r="C273" s="37">
        <v>21286</v>
      </c>
      <c r="D273" s="31">
        <v>2535</v>
      </c>
      <c r="E273" s="37">
        <v>18751</v>
      </c>
      <c r="F273" s="31">
        <v>18751</v>
      </c>
      <c r="G273" s="31">
        <v>0</v>
      </c>
      <c r="H273" s="30" t="s">
        <v>156</v>
      </c>
      <c r="I273" s="30">
        <v>4225</v>
      </c>
      <c r="J273" s="30">
        <v>0.6</v>
      </c>
    </row>
    <row r="274" spans="1:10" s="28" customFormat="1" ht="15.75" hidden="1" customHeight="1" x14ac:dyDescent="0.25">
      <c r="A274" s="39">
        <v>3630</v>
      </c>
      <c r="B274" s="30" t="s">
        <v>63</v>
      </c>
      <c r="C274" s="37">
        <v>11860</v>
      </c>
      <c r="D274" s="31">
        <v>1414.8</v>
      </c>
      <c r="E274" s="37">
        <v>10445.200000000001</v>
      </c>
      <c r="F274" s="31">
        <v>10445.200000000001</v>
      </c>
      <c r="G274" s="31">
        <v>0</v>
      </c>
      <c r="H274" s="30" t="s">
        <v>156</v>
      </c>
      <c r="I274" s="30">
        <v>2358</v>
      </c>
      <c r="J274" s="30">
        <v>0.6</v>
      </c>
    </row>
    <row r="275" spans="1:10" s="28" customFormat="1" ht="15.75" hidden="1" customHeight="1" x14ac:dyDescent="0.25">
      <c r="A275" s="39">
        <v>3631</v>
      </c>
      <c r="B275" s="30" t="s">
        <v>63</v>
      </c>
      <c r="C275" s="37">
        <v>21802</v>
      </c>
      <c r="D275" s="31">
        <v>2819.7</v>
      </c>
      <c r="E275" s="37">
        <v>18982.3</v>
      </c>
      <c r="F275" s="31">
        <v>18982.3</v>
      </c>
      <c r="G275" s="31">
        <v>0</v>
      </c>
      <c r="H275" s="30" t="s">
        <v>156</v>
      </c>
      <c r="I275" s="30">
        <v>4338</v>
      </c>
      <c r="J275" s="30">
        <v>0.65</v>
      </c>
    </row>
    <row r="276" spans="1:10" s="28" customFormat="1" ht="15.75" hidden="1" customHeight="1" x14ac:dyDescent="0.25">
      <c r="A276" s="39">
        <v>3632</v>
      </c>
      <c r="B276" s="30" t="s">
        <v>63</v>
      </c>
      <c r="C276" s="37">
        <v>14326</v>
      </c>
      <c r="D276" s="31">
        <v>1707.6</v>
      </c>
      <c r="E276" s="37">
        <v>12618.4</v>
      </c>
      <c r="F276" s="31">
        <v>12618.4</v>
      </c>
      <c r="G276" s="31">
        <v>0</v>
      </c>
      <c r="H276" s="30" t="s">
        <v>156</v>
      </c>
      <c r="I276" s="30">
        <v>2846</v>
      </c>
      <c r="J276" s="30">
        <v>0.6</v>
      </c>
    </row>
    <row r="277" spans="1:10" s="28" customFormat="1" ht="15.75" hidden="1" customHeight="1" x14ac:dyDescent="0.25">
      <c r="A277" s="39">
        <v>3635</v>
      </c>
      <c r="B277" s="30" t="s">
        <v>63</v>
      </c>
      <c r="C277" s="37">
        <v>3012</v>
      </c>
      <c r="D277" s="31">
        <v>360</v>
      </c>
      <c r="E277" s="37">
        <v>2652</v>
      </c>
      <c r="F277" s="31">
        <v>2652</v>
      </c>
      <c r="G277" s="31">
        <v>0</v>
      </c>
      <c r="H277" s="30" t="s">
        <v>156</v>
      </c>
      <c r="I277" s="30">
        <v>600</v>
      </c>
      <c r="J277" s="30">
        <v>0.6</v>
      </c>
    </row>
    <row r="278" spans="1:10" s="28" customFormat="1" ht="15.75" hidden="1" customHeight="1" x14ac:dyDescent="0.25">
      <c r="A278" s="39">
        <v>3637</v>
      </c>
      <c r="B278" s="30" t="s">
        <v>45</v>
      </c>
      <c r="C278" s="37">
        <v>21983</v>
      </c>
      <c r="D278" s="31">
        <v>2835.95</v>
      </c>
      <c r="E278" s="37">
        <v>19147.05</v>
      </c>
      <c r="F278" s="31">
        <v>19147.05</v>
      </c>
      <c r="G278" s="31">
        <v>0</v>
      </c>
      <c r="H278" s="30" t="s">
        <v>156</v>
      </c>
      <c r="I278" s="30">
        <v>4363</v>
      </c>
      <c r="J278" s="30">
        <v>0.65</v>
      </c>
    </row>
    <row r="279" spans="1:10" s="28" customFormat="1" ht="15.75" hidden="1" customHeight="1" x14ac:dyDescent="0.25">
      <c r="A279" s="39">
        <v>3644</v>
      </c>
      <c r="B279" s="30" t="s">
        <v>63</v>
      </c>
      <c r="C279" s="37">
        <v>14953</v>
      </c>
      <c r="D279" s="31">
        <v>1775.4</v>
      </c>
      <c r="E279" s="37">
        <v>13177.6</v>
      </c>
      <c r="F279" s="31">
        <v>13177.6</v>
      </c>
      <c r="G279" s="31">
        <v>0</v>
      </c>
      <c r="H279" s="30" t="s">
        <v>156</v>
      </c>
      <c r="I279" s="30">
        <v>2959</v>
      </c>
      <c r="J279" s="30">
        <v>0.6</v>
      </c>
    </row>
    <row r="280" spans="1:10" s="28" customFormat="1" ht="15.75" hidden="1" customHeight="1" x14ac:dyDescent="0.25">
      <c r="A280" s="39">
        <v>3645</v>
      </c>
      <c r="B280" s="30" t="s">
        <v>63</v>
      </c>
      <c r="C280" s="37">
        <v>1688</v>
      </c>
      <c r="D280" s="31">
        <v>234.5</v>
      </c>
      <c r="E280" s="37">
        <v>1453.5</v>
      </c>
      <c r="F280" s="31">
        <v>1453.5</v>
      </c>
      <c r="G280" s="31">
        <v>0</v>
      </c>
      <c r="H280" s="30" t="s">
        <v>157</v>
      </c>
      <c r="I280" s="30">
        <v>335</v>
      </c>
      <c r="J280" s="30">
        <v>0.7</v>
      </c>
    </row>
    <row r="281" spans="1:10" s="28" customFormat="1" ht="15.75" hidden="1" customHeight="1" x14ac:dyDescent="0.25">
      <c r="A281" s="39">
        <v>3647</v>
      </c>
      <c r="B281" s="30" t="s">
        <v>45</v>
      </c>
      <c r="C281" s="37">
        <v>5757</v>
      </c>
      <c r="D281" s="31">
        <v>687</v>
      </c>
      <c r="E281" s="37">
        <v>5070</v>
      </c>
      <c r="F281" s="31">
        <v>5070</v>
      </c>
      <c r="G281" s="31">
        <v>0</v>
      </c>
      <c r="H281" s="30" t="s">
        <v>156</v>
      </c>
      <c r="I281" s="30">
        <v>1145</v>
      </c>
      <c r="J281" s="30">
        <v>0.6</v>
      </c>
    </row>
    <row r="282" spans="1:10" s="28" customFormat="1" ht="15.75" hidden="1" customHeight="1" x14ac:dyDescent="0.25">
      <c r="A282" s="39">
        <v>3665</v>
      </c>
      <c r="B282" s="30" t="s">
        <v>45</v>
      </c>
      <c r="C282" s="37">
        <v>8361</v>
      </c>
      <c r="D282" s="31">
        <v>1002.6</v>
      </c>
      <c r="E282" s="37">
        <v>7358.4</v>
      </c>
      <c r="F282" s="31">
        <v>7358.4</v>
      </c>
      <c r="G282" s="31">
        <v>0</v>
      </c>
      <c r="H282" s="30" t="s">
        <v>156</v>
      </c>
      <c r="I282" s="30">
        <v>1671</v>
      </c>
      <c r="J282" s="30">
        <v>0.6</v>
      </c>
    </row>
    <row r="283" spans="1:10" s="28" customFormat="1" ht="15.75" hidden="1" customHeight="1" x14ac:dyDescent="0.25">
      <c r="A283" s="39">
        <v>3683</v>
      </c>
      <c r="B283" s="30" t="s">
        <v>48</v>
      </c>
      <c r="C283" s="37">
        <v>9825</v>
      </c>
      <c r="D283" s="31">
        <v>1168.2</v>
      </c>
      <c r="E283" s="37">
        <v>8656.7999999999993</v>
      </c>
      <c r="F283" s="31">
        <v>8656.7999999999993</v>
      </c>
      <c r="G283" s="31">
        <v>0</v>
      </c>
      <c r="H283" s="30" t="s">
        <v>156</v>
      </c>
      <c r="I283" s="30">
        <v>1947</v>
      </c>
      <c r="J283" s="30">
        <v>0.6</v>
      </c>
    </row>
    <row r="284" spans="1:10" s="28" customFormat="1" ht="15.75" hidden="1" customHeight="1" x14ac:dyDescent="0.25">
      <c r="A284" s="39">
        <v>3708</v>
      </c>
      <c r="B284" s="30" t="s">
        <v>146</v>
      </c>
      <c r="C284" s="37">
        <v>12484</v>
      </c>
      <c r="D284" s="31">
        <v>1602.25</v>
      </c>
      <c r="E284" s="37">
        <v>10881.75</v>
      </c>
      <c r="F284" s="31">
        <v>10881.75</v>
      </c>
      <c r="G284" s="31">
        <v>0</v>
      </c>
      <c r="H284" s="30" t="s">
        <v>156</v>
      </c>
      <c r="I284" s="30">
        <v>2465</v>
      </c>
      <c r="J284" s="30">
        <v>0.65</v>
      </c>
    </row>
    <row r="285" spans="1:10" s="28" customFormat="1" ht="15.75" hidden="1" customHeight="1" x14ac:dyDescent="0.25">
      <c r="A285" s="39">
        <v>3709</v>
      </c>
      <c r="B285" s="30" t="s">
        <v>51</v>
      </c>
      <c r="C285" s="37">
        <v>8922</v>
      </c>
      <c r="D285" s="31">
        <v>1329</v>
      </c>
      <c r="E285" s="37">
        <v>7593</v>
      </c>
      <c r="F285" s="31">
        <v>7593</v>
      </c>
      <c r="G285" s="31">
        <v>0</v>
      </c>
      <c r="H285" s="30" t="s">
        <v>157</v>
      </c>
      <c r="I285" s="30">
        <v>1772</v>
      </c>
      <c r="J285" s="30">
        <v>0.75</v>
      </c>
    </row>
    <row r="286" spans="1:10" s="28" customFormat="1" ht="15.75" hidden="1" customHeight="1" x14ac:dyDescent="0.25">
      <c r="A286" s="39">
        <v>3711</v>
      </c>
      <c r="B286" s="30" t="s">
        <v>10</v>
      </c>
      <c r="C286" s="37">
        <v>24949</v>
      </c>
      <c r="D286" s="31">
        <v>3229.2</v>
      </c>
      <c r="E286" s="37">
        <v>21719.8</v>
      </c>
      <c r="F286" s="31">
        <v>21719.8</v>
      </c>
      <c r="G286" s="31">
        <v>0</v>
      </c>
      <c r="H286" s="30" t="s">
        <v>156</v>
      </c>
      <c r="I286" s="30">
        <v>4968</v>
      </c>
      <c r="J286" s="30">
        <v>0.65</v>
      </c>
    </row>
    <row r="287" spans="1:10" s="28" customFormat="1" ht="15.75" hidden="1" customHeight="1" x14ac:dyDescent="0.25">
      <c r="A287" s="39">
        <v>3719</v>
      </c>
      <c r="B287" s="30" t="s">
        <v>88</v>
      </c>
      <c r="C287" s="37">
        <v>16579</v>
      </c>
      <c r="D287" s="31">
        <v>1973.4</v>
      </c>
      <c r="E287" s="37">
        <v>14605.6</v>
      </c>
      <c r="F287" s="31">
        <v>14605.6</v>
      </c>
      <c r="G287" s="31">
        <v>0</v>
      </c>
      <c r="H287" s="30" t="s">
        <v>156</v>
      </c>
      <c r="I287" s="30">
        <v>3289</v>
      </c>
      <c r="J287" s="30">
        <v>0.6</v>
      </c>
    </row>
    <row r="288" spans="1:10" s="28" customFormat="1" ht="15.75" hidden="1" customHeight="1" x14ac:dyDescent="0.25">
      <c r="A288" s="39">
        <v>3723</v>
      </c>
      <c r="B288" s="30" t="s">
        <v>10</v>
      </c>
      <c r="C288" s="37">
        <v>28070</v>
      </c>
      <c r="D288" s="31">
        <v>3623.75</v>
      </c>
      <c r="E288" s="37">
        <v>24446.25</v>
      </c>
      <c r="F288" s="31">
        <v>24446.25</v>
      </c>
      <c r="G288" s="31">
        <v>0</v>
      </c>
      <c r="H288" s="30" t="s">
        <v>156</v>
      </c>
      <c r="I288" s="30">
        <v>5575</v>
      </c>
      <c r="J288" s="30">
        <v>0.65</v>
      </c>
    </row>
    <row r="289" spans="1:10" s="28" customFormat="1" ht="15.75" hidden="1" customHeight="1" x14ac:dyDescent="0.25">
      <c r="A289" s="39">
        <v>3734</v>
      </c>
      <c r="B289" s="30" t="s">
        <v>28</v>
      </c>
      <c r="C289" s="37">
        <v>3902</v>
      </c>
      <c r="D289" s="31">
        <v>463.8</v>
      </c>
      <c r="E289" s="37">
        <v>3438.2</v>
      </c>
      <c r="F289" s="31">
        <v>3438.2</v>
      </c>
      <c r="G289" s="31">
        <v>0</v>
      </c>
      <c r="H289" s="30" t="s">
        <v>156</v>
      </c>
      <c r="I289" s="30">
        <v>773</v>
      </c>
      <c r="J289" s="30">
        <v>0.6</v>
      </c>
    </row>
    <row r="290" spans="1:10" s="28" customFormat="1" ht="15.75" hidden="1" customHeight="1" x14ac:dyDescent="0.25">
      <c r="A290" s="39">
        <v>3735</v>
      </c>
      <c r="B290" s="30" t="s">
        <v>28</v>
      </c>
      <c r="C290" s="37">
        <v>6169</v>
      </c>
      <c r="D290" s="31">
        <v>734.4</v>
      </c>
      <c r="E290" s="37">
        <v>5434.6</v>
      </c>
      <c r="F290" s="31">
        <v>5434.6</v>
      </c>
      <c r="G290" s="31">
        <v>0</v>
      </c>
      <c r="H290" s="30" t="s">
        <v>156</v>
      </c>
      <c r="I290" s="30">
        <v>1224</v>
      </c>
      <c r="J290" s="30">
        <v>0.6</v>
      </c>
    </row>
    <row r="291" spans="1:10" s="28" customFormat="1" ht="15.75" hidden="1" customHeight="1" x14ac:dyDescent="0.25">
      <c r="A291" s="39">
        <v>3743</v>
      </c>
      <c r="B291" s="30" t="s">
        <v>48</v>
      </c>
      <c r="C291" s="37">
        <v>9912</v>
      </c>
      <c r="D291" s="31">
        <v>1179.5999999999999</v>
      </c>
      <c r="E291" s="37">
        <v>8732.4</v>
      </c>
      <c r="F291" s="31">
        <v>8732.4</v>
      </c>
      <c r="G291" s="31">
        <v>0</v>
      </c>
      <c r="H291" s="30" t="s">
        <v>156</v>
      </c>
      <c r="I291" s="30">
        <v>1966</v>
      </c>
      <c r="J291" s="30">
        <v>0.6</v>
      </c>
    </row>
    <row r="292" spans="1:10" s="28" customFormat="1" ht="15.75" hidden="1" customHeight="1" x14ac:dyDescent="0.25">
      <c r="A292" s="39">
        <v>3748</v>
      </c>
      <c r="B292" s="30" t="s">
        <v>79</v>
      </c>
      <c r="C292" s="37">
        <v>60811</v>
      </c>
      <c r="D292" s="31">
        <v>7850.05</v>
      </c>
      <c r="E292" s="37">
        <v>52960.95</v>
      </c>
      <c r="F292" s="31">
        <v>52960.95</v>
      </c>
      <c r="G292" s="31">
        <v>0</v>
      </c>
      <c r="H292" s="30" t="s">
        <v>156</v>
      </c>
      <c r="I292" s="30">
        <v>12077</v>
      </c>
      <c r="J292" s="30">
        <v>0.65</v>
      </c>
    </row>
    <row r="293" spans="1:10" s="28" customFormat="1" ht="15.75" hidden="1" customHeight="1" x14ac:dyDescent="0.25">
      <c r="A293" s="39">
        <v>3753</v>
      </c>
      <c r="B293" s="30" t="s">
        <v>48</v>
      </c>
      <c r="C293" s="37">
        <v>5772</v>
      </c>
      <c r="D293" s="31">
        <v>688.2</v>
      </c>
      <c r="E293" s="37">
        <v>5083.8</v>
      </c>
      <c r="F293" s="31">
        <v>5283.8</v>
      </c>
      <c r="G293" s="31">
        <v>-200</v>
      </c>
      <c r="H293" s="30" t="s">
        <v>156</v>
      </c>
      <c r="I293" s="30">
        <v>1147</v>
      </c>
      <c r="J293" s="30">
        <v>0.6</v>
      </c>
    </row>
    <row r="294" spans="1:10" s="28" customFormat="1" ht="15.75" hidden="1" customHeight="1" x14ac:dyDescent="0.25">
      <c r="A294" s="39">
        <v>3757</v>
      </c>
      <c r="B294" s="30" t="s">
        <v>10</v>
      </c>
      <c r="C294" s="37">
        <v>37567</v>
      </c>
      <c r="D294" s="31">
        <v>4849.6499999999996</v>
      </c>
      <c r="E294" s="37">
        <v>32717.35</v>
      </c>
      <c r="F294" s="31">
        <v>32717.35</v>
      </c>
      <c r="G294" s="31">
        <v>0</v>
      </c>
      <c r="H294" s="30" t="s">
        <v>156</v>
      </c>
      <c r="I294" s="30">
        <v>7461</v>
      </c>
      <c r="J294" s="30">
        <v>0.65</v>
      </c>
    </row>
    <row r="295" spans="1:10" s="28" customFormat="1" ht="15.75" hidden="1" customHeight="1" x14ac:dyDescent="0.25">
      <c r="A295" s="39">
        <v>3758</v>
      </c>
      <c r="B295" s="30" t="s">
        <v>10</v>
      </c>
      <c r="C295" s="37">
        <v>20736</v>
      </c>
      <c r="D295" s="31">
        <v>2675.4</v>
      </c>
      <c r="E295" s="37">
        <v>18060.599999999999</v>
      </c>
      <c r="F295" s="31">
        <v>14404.22</v>
      </c>
      <c r="G295" s="31">
        <v>3656.38</v>
      </c>
      <c r="H295" s="30" t="s">
        <v>156</v>
      </c>
      <c r="I295" s="30">
        <v>4116</v>
      </c>
      <c r="J295" s="30">
        <v>0.65</v>
      </c>
    </row>
    <row r="296" spans="1:10" s="28" customFormat="1" ht="15.75" hidden="1" customHeight="1" x14ac:dyDescent="0.25">
      <c r="A296" s="39">
        <v>3760</v>
      </c>
      <c r="B296" s="30" t="s">
        <v>11</v>
      </c>
      <c r="C296" s="37">
        <v>33213</v>
      </c>
      <c r="D296" s="31">
        <v>3940.8</v>
      </c>
      <c r="E296" s="37">
        <v>29272.2</v>
      </c>
      <c r="F296" s="31">
        <v>29272.2</v>
      </c>
      <c r="G296" s="31">
        <v>0</v>
      </c>
      <c r="H296" s="30" t="s">
        <v>156</v>
      </c>
      <c r="I296" s="30">
        <v>6568</v>
      </c>
      <c r="J296" s="30">
        <v>0.6</v>
      </c>
    </row>
    <row r="297" spans="1:10" s="28" customFormat="1" ht="15.75" hidden="1" customHeight="1" x14ac:dyDescent="0.25">
      <c r="A297" s="39">
        <v>3761</v>
      </c>
      <c r="B297" s="30" t="s">
        <v>10</v>
      </c>
      <c r="C297" s="37">
        <v>24423</v>
      </c>
      <c r="D297" s="31">
        <v>2916</v>
      </c>
      <c r="E297" s="37">
        <v>21507</v>
      </c>
      <c r="F297" s="31">
        <v>21507</v>
      </c>
      <c r="G297" s="31">
        <v>0</v>
      </c>
      <c r="H297" s="30" t="s">
        <v>156</v>
      </c>
      <c r="I297" s="30">
        <v>4860</v>
      </c>
      <c r="J297" s="30">
        <v>0.6</v>
      </c>
    </row>
    <row r="298" spans="1:10" s="28" customFormat="1" ht="15.75" hidden="1" customHeight="1" x14ac:dyDescent="0.25">
      <c r="A298" s="39">
        <v>3763</v>
      </c>
      <c r="B298" s="30" t="s">
        <v>48</v>
      </c>
      <c r="C298" s="37">
        <v>12326</v>
      </c>
      <c r="D298" s="31">
        <v>1594.45</v>
      </c>
      <c r="E298" s="37">
        <v>10731.55</v>
      </c>
      <c r="F298" s="31">
        <v>10731.55</v>
      </c>
      <c r="G298" s="31">
        <v>0</v>
      </c>
      <c r="H298" s="30" t="s">
        <v>156</v>
      </c>
      <c r="I298" s="30">
        <v>2453</v>
      </c>
      <c r="J298" s="30">
        <v>0.65</v>
      </c>
    </row>
    <row r="299" spans="1:10" s="28" customFormat="1" ht="15.75" hidden="1" customHeight="1" x14ac:dyDescent="0.25">
      <c r="A299" s="39">
        <v>3764</v>
      </c>
      <c r="B299" s="30" t="s">
        <v>10</v>
      </c>
      <c r="C299" s="37">
        <v>13747</v>
      </c>
      <c r="D299" s="31">
        <v>1777.75</v>
      </c>
      <c r="E299" s="37">
        <v>11969.25</v>
      </c>
      <c r="F299" s="31">
        <v>11969.25</v>
      </c>
      <c r="G299" s="31">
        <v>0</v>
      </c>
      <c r="H299" s="30" t="s">
        <v>156</v>
      </c>
      <c r="I299" s="30">
        <v>2735</v>
      </c>
      <c r="J299" s="30">
        <v>0.65</v>
      </c>
    </row>
    <row r="300" spans="1:10" s="28" customFormat="1" ht="15.75" hidden="1" customHeight="1" x14ac:dyDescent="0.25">
      <c r="A300" s="39">
        <v>3765</v>
      </c>
      <c r="B300" s="30" t="s">
        <v>10</v>
      </c>
      <c r="C300" s="37">
        <v>7880</v>
      </c>
      <c r="D300" s="31">
        <v>1017.25</v>
      </c>
      <c r="E300" s="37">
        <v>6862.75</v>
      </c>
      <c r="F300" s="31">
        <v>6862.75</v>
      </c>
      <c r="G300" s="31">
        <v>0</v>
      </c>
      <c r="H300" s="30" t="s">
        <v>156</v>
      </c>
      <c r="I300" s="30">
        <v>1565</v>
      </c>
      <c r="J300" s="30">
        <v>0.65</v>
      </c>
    </row>
    <row r="301" spans="1:10" s="28" customFormat="1" ht="15.75" hidden="1" customHeight="1" x14ac:dyDescent="0.25">
      <c r="A301" s="39">
        <v>3766</v>
      </c>
      <c r="B301" s="30" t="s">
        <v>10</v>
      </c>
      <c r="C301" s="37">
        <v>5215</v>
      </c>
      <c r="D301" s="31">
        <v>675.35</v>
      </c>
      <c r="E301" s="37">
        <v>4539.6499999999996</v>
      </c>
      <c r="F301" s="31">
        <v>4539.6499999999996</v>
      </c>
      <c r="G301" s="31">
        <v>0</v>
      </c>
      <c r="H301" s="30" t="s">
        <v>156</v>
      </c>
      <c r="I301" s="30">
        <v>1039</v>
      </c>
      <c r="J301" s="30">
        <v>0.65</v>
      </c>
    </row>
    <row r="302" spans="1:10" s="28" customFormat="1" ht="15.75" hidden="1" customHeight="1" x14ac:dyDescent="0.25">
      <c r="A302" s="39">
        <v>3768</v>
      </c>
      <c r="B302" s="30" t="s">
        <v>10</v>
      </c>
      <c r="C302" s="37">
        <v>7808</v>
      </c>
      <c r="D302" s="31">
        <v>930</v>
      </c>
      <c r="E302" s="37">
        <v>6878</v>
      </c>
      <c r="F302" s="31">
        <v>6878</v>
      </c>
      <c r="G302" s="31">
        <v>0</v>
      </c>
      <c r="H302" s="30" t="s">
        <v>156</v>
      </c>
      <c r="I302" s="30">
        <v>1550</v>
      </c>
      <c r="J302" s="30">
        <v>0.6</v>
      </c>
    </row>
    <row r="303" spans="1:10" s="28" customFormat="1" ht="15.75" hidden="1" customHeight="1" x14ac:dyDescent="0.25">
      <c r="A303" s="39">
        <v>3772</v>
      </c>
      <c r="B303" s="30" t="s">
        <v>90</v>
      </c>
      <c r="C303" s="37">
        <v>22002</v>
      </c>
      <c r="D303" s="31">
        <v>2839.2</v>
      </c>
      <c r="E303" s="37">
        <v>19162.8</v>
      </c>
      <c r="F303" s="31">
        <v>11262.82</v>
      </c>
      <c r="G303" s="31">
        <v>7899.98</v>
      </c>
      <c r="H303" s="30" t="s">
        <v>156</v>
      </c>
      <c r="I303" s="30">
        <v>4368</v>
      </c>
      <c r="J303" s="30">
        <v>0.65</v>
      </c>
    </row>
    <row r="304" spans="1:10" s="28" customFormat="1" ht="15.75" hidden="1" customHeight="1" x14ac:dyDescent="0.25">
      <c r="A304" s="39">
        <v>3783</v>
      </c>
      <c r="B304" s="30" t="s">
        <v>31</v>
      </c>
      <c r="C304" s="37">
        <v>24926</v>
      </c>
      <c r="D304" s="31">
        <v>2973</v>
      </c>
      <c r="E304" s="37">
        <v>21953</v>
      </c>
      <c r="F304" s="31">
        <v>21953</v>
      </c>
      <c r="G304" s="31">
        <v>0</v>
      </c>
      <c r="H304" s="30" t="s">
        <v>156</v>
      </c>
      <c r="I304" s="30">
        <v>4955</v>
      </c>
      <c r="J304" s="30">
        <v>0.6</v>
      </c>
    </row>
    <row r="305" spans="1:10" s="28" customFormat="1" ht="15.75" hidden="1" customHeight="1" x14ac:dyDescent="0.25">
      <c r="A305" s="39">
        <v>3789</v>
      </c>
      <c r="B305" s="30" t="s">
        <v>147</v>
      </c>
      <c r="C305" s="37">
        <v>3460</v>
      </c>
      <c r="D305" s="31">
        <v>412.2</v>
      </c>
      <c r="E305" s="37">
        <v>3047.8</v>
      </c>
      <c r="F305" s="31">
        <v>3047.8</v>
      </c>
      <c r="G305" s="31">
        <v>0</v>
      </c>
      <c r="H305" s="30" t="s">
        <v>156</v>
      </c>
      <c r="I305" s="30">
        <v>687</v>
      </c>
      <c r="J305" s="30">
        <v>0.6</v>
      </c>
    </row>
    <row r="306" spans="1:10" s="28" customFormat="1" ht="15.75" hidden="1" customHeight="1" x14ac:dyDescent="0.25">
      <c r="A306" s="39">
        <v>3816</v>
      </c>
      <c r="B306" s="30" t="s">
        <v>17</v>
      </c>
      <c r="C306" s="37">
        <v>1032</v>
      </c>
      <c r="D306" s="31">
        <v>122.4</v>
      </c>
      <c r="E306" s="37">
        <v>909.6</v>
      </c>
      <c r="F306" s="31">
        <v>909.6</v>
      </c>
      <c r="G306" s="31">
        <v>0</v>
      </c>
      <c r="H306" s="30" t="s">
        <v>156</v>
      </c>
      <c r="I306" s="30">
        <v>204</v>
      </c>
      <c r="J306" s="30">
        <v>0.6</v>
      </c>
    </row>
    <row r="307" spans="1:10" s="28" customFormat="1" ht="15.75" hidden="1" customHeight="1" x14ac:dyDescent="0.25">
      <c r="A307" s="39">
        <v>3824</v>
      </c>
      <c r="B307" s="30" t="s">
        <v>15</v>
      </c>
      <c r="C307" s="37">
        <v>300</v>
      </c>
      <c r="D307" s="31">
        <v>36</v>
      </c>
      <c r="E307" s="37">
        <v>264</v>
      </c>
      <c r="F307" s="31">
        <v>308</v>
      </c>
      <c r="G307" s="31">
        <v>-44</v>
      </c>
      <c r="H307" s="30" t="s">
        <v>156</v>
      </c>
      <c r="I307" s="30">
        <v>60</v>
      </c>
      <c r="J307" s="30">
        <v>0.6</v>
      </c>
    </row>
    <row r="308" spans="1:10" s="28" customFormat="1" ht="15.75" hidden="1" customHeight="1" x14ac:dyDescent="0.25">
      <c r="A308" s="39">
        <v>3826</v>
      </c>
      <c r="B308" s="30" t="s">
        <v>15</v>
      </c>
      <c r="C308" s="37">
        <v>8224</v>
      </c>
      <c r="D308" s="31">
        <v>981.6</v>
      </c>
      <c r="E308" s="37">
        <v>7242.4</v>
      </c>
      <c r="F308" s="31">
        <v>7242.4</v>
      </c>
      <c r="G308" s="31">
        <v>0</v>
      </c>
      <c r="H308" s="30" t="s">
        <v>156</v>
      </c>
      <c r="I308" s="30">
        <v>1636</v>
      </c>
      <c r="J308" s="30">
        <v>0.6</v>
      </c>
    </row>
    <row r="309" spans="1:10" s="28" customFormat="1" ht="15.75" hidden="1" customHeight="1" x14ac:dyDescent="0.25">
      <c r="A309" s="39">
        <v>3832</v>
      </c>
      <c r="B309" s="30" t="s">
        <v>63</v>
      </c>
      <c r="C309" s="37">
        <v>12349</v>
      </c>
      <c r="D309" s="31">
        <v>1475.4</v>
      </c>
      <c r="E309" s="37">
        <v>10873.6</v>
      </c>
      <c r="F309" s="31">
        <v>10873.6</v>
      </c>
      <c r="G309" s="31">
        <v>0</v>
      </c>
      <c r="H309" s="30" t="s">
        <v>156</v>
      </c>
      <c r="I309" s="30">
        <v>2459</v>
      </c>
      <c r="J309" s="30">
        <v>0.6</v>
      </c>
    </row>
    <row r="310" spans="1:10" s="28" customFormat="1" ht="15.75" hidden="1" customHeight="1" x14ac:dyDescent="0.25">
      <c r="A310" s="39">
        <v>3838</v>
      </c>
      <c r="B310" s="30" t="s">
        <v>62</v>
      </c>
      <c r="C310" s="37">
        <v>7134</v>
      </c>
      <c r="D310" s="31">
        <v>924.3</v>
      </c>
      <c r="E310" s="37">
        <v>6209.7</v>
      </c>
      <c r="F310" s="31">
        <v>6209.7</v>
      </c>
      <c r="G310" s="31">
        <v>0</v>
      </c>
      <c r="H310" s="30" t="s">
        <v>156</v>
      </c>
      <c r="I310" s="30">
        <v>1422</v>
      </c>
      <c r="J310" s="30">
        <v>0.65</v>
      </c>
    </row>
    <row r="311" spans="1:10" s="28" customFormat="1" ht="15.75" hidden="1" customHeight="1" x14ac:dyDescent="0.25">
      <c r="A311" s="39">
        <v>3846</v>
      </c>
      <c r="B311" s="30" t="s">
        <v>48</v>
      </c>
      <c r="C311" s="37">
        <v>26882</v>
      </c>
      <c r="D311" s="31">
        <v>4014</v>
      </c>
      <c r="E311" s="37">
        <v>22868</v>
      </c>
      <c r="F311" s="31">
        <v>22868</v>
      </c>
      <c r="G311" s="31">
        <v>0</v>
      </c>
      <c r="H311" s="30" t="s">
        <v>157</v>
      </c>
      <c r="I311" s="30">
        <v>5352</v>
      </c>
      <c r="J311" s="30">
        <v>0.75</v>
      </c>
    </row>
    <row r="312" spans="1:10" s="28" customFormat="1" ht="15.75" hidden="1" customHeight="1" x14ac:dyDescent="0.25">
      <c r="A312" s="39">
        <v>3851</v>
      </c>
      <c r="B312" s="30" t="s">
        <v>48</v>
      </c>
      <c r="C312" s="37">
        <v>17134</v>
      </c>
      <c r="D312" s="31">
        <v>2212.6</v>
      </c>
      <c r="E312" s="37">
        <v>14921.4</v>
      </c>
      <c r="F312" s="31">
        <v>14921.4</v>
      </c>
      <c r="G312" s="31">
        <v>0</v>
      </c>
      <c r="H312" s="30" t="s">
        <v>156</v>
      </c>
      <c r="I312" s="30">
        <v>3404</v>
      </c>
      <c r="J312" s="30">
        <v>0.65</v>
      </c>
    </row>
    <row r="313" spans="1:10" s="28" customFormat="1" ht="15.75" hidden="1" customHeight="1" x14ac:dyDescent="0.25">
      <c r="A313" s="39">
        <v>3853</v>
      </c>
      <c r="B313" s="30" t="s">
        <v>48</v>
      </c>
      <c r="C313" s="37">
        <v>3936</v>
      </c>
      <c r="D313" s="31">
        <v>585</v>
      </c>
      <c r="E313" s="37">
        <v>3351</v>
      </c>
      <c r="F313" s="31">
        <v>3351</v>
      </c>
      <c r="G313" s="31">
        <v>0</v>
      </c>
      <c r="H313" s="30" t="s">
        <v>157</v>
      </c>
      <c r="I313" s="30">
        <v>780</v>
      </c>
      <c r="J313" s="30">
        <v>0.75</v>
      </c>
    </row>
    <row r="314" spans="1:10" s="28" customFormat="1" ht="15.75" hidden="1" customHeight="1" x14ac:dyDescent="0.25">
      <c r="A314" s="39">
        <v>3868</v>
      </c>
      <c r="B314" s="30" t="s">
        <v>62</v>
      </c>
      <c r="C314" s="37">
        <v>9319</v>
      </c>
      <c r="D314" s="31">
        <v>1106.4000000000001</v>
      </c>
      <c r="E314" s="37">
        <v>8212.6</v>
      </c>
      <c r="F314" s="31">
        <v>8212.6</v>
      </c>
      <c r="G314" s="31">
        <v>0</v>
      </c>
      <c r="H314" s="30" t="s">
        <v>156</v>
      </c>
      <c r="I314" s="30">
        <v>1844</v>
      </c>
      <c r="J314" s="30">
        <v>0.6</v>
      </c>
    </row>
    <row r="315" spans="1:10" s="28" customFormat="1" ht="15.75" hidden="1" customHeight="1" x14ac:dyDescent="0.25">
      <c r="A315" s="39">
        <v>3896</v>
      </c>
      <c r="B315" s="30" t="s">
        <v>48</v>
      </c>
      <c r="C315" s="37">
        <v>22289</v>
      </c>
      <c r="D315" s="31">
        <v>3100.3</v>
      </c>
      <c r="E315" s="37">
        <v>19188.7</v>
      </c>
      <c r="F315" s="31">
        <v>19188.7</v>
      </c>
      <c r="G315" s="31">
        <v>0</v>
      </c>
      <c r="H315" s="30" t="s">
        <v>157</v>
      </c>
      <c r="I315" s="30">
        <v>4429</v>
      </c>
      <c r="J315" s="30">
        <v>0.7</v>
      </c>
    </row>
    <row r="316" spans="1:10" s="28" customFormat="1" ht="15.75" hidden="1" customHeight="1" x14ac:dyDescent="0.25">
      <c r="A316" s="39">
        <v>3903</v>
      </c>
      <c r="B316" s="30" t="s">
        <v>61</v>
      </c>
      <c r="C316" s="37">
        <v>4214</v>
      </c>
      <c r="D316" s="31">
        <v>502.8</v>
      </c>
      <c r="E316" s="37">
        <v>3711.2</v>
      </c>
      <c r="F316" s="31">
        <v>3711.2</v>
      </c>
      <c r="G316" s="31">
        <v>0</v>
      </c>
      <c r="H316" s="30" t="s">
        <v>156</v>
      </c>
      <c r="I316" s="30">
        <v>838</v>
      </c>
      <c r="J316" s="30">
        <v>0.6</v>
      </c>
    </row>
    <row r="317" spans="1:10" s="28" customFormat="1" ht="15.75" hidden="1" customHeight="1" x14ac:dyDescent="0.25">
      <c r="A317" s="39">
        <v>3941</v>
      </c>
      <c r="B317" s="30" t="s">
        <v>48</v>
      </c>
      <c r="C317" s="37">
        <v>25911</v>
      </c>
      <c r="D317" s="31">
        <v>3088.8</v>
      </c>
      <c r="E317" s="37">
        <v>22822.2</v>
      </c>
      <c r="F317" s="31">
        <v>22822.2</v>
      </c>
      <c r="G317" s="31">
        <v>0</v>
      </c>
      <c r="H317" s="30" t="s">
        <v>156</v>
      </c>
      <c r="I317" s="30">
        <v>5148</v>
      </c>
      <c r="J317" s="30">
        <v>0.6</v>
      </c>
    </row>
    <row r="318" spans="1:10" s="28" customFormat="1" ht="15.75" hidden="1" customHeight="1" x14ac:dyDescent="0.25">
      <c r="A318" s="39">
        <v>3954</v>
      </c>
      <c r="B318" s="30" t="s">
        <v>63</v>
      </c>
      <c r="C318" s="37">
        <v>12658</v>
      </c>
      <c r="D318" s="31">
        <v>1768.2</v>
      </c>
      <c r="E318" s="37">
        <v>10889.8</v>
      </c>
      <c r="F318" s="31">
        <v>10889.8</v>
      </c>
      <c r="G318" s="31">
        <v>0</v>
      </c>
      <c r="H318" s="30" t="s">
        <v>157</v>
      </c>
      <c r="I318" s="30">
        <v>2526</v>
      </c>
      <c r="J318" s="30">
        <v>0.7</v>
      </c>
    </row>
    <row r="319" spans="1:10" s="28" customFormat="1" ht="15.75" hidden="1" customHeight="1" x14ac:dyDescent="0.25">
      <c r="A319" s="39">
        <v>3962</v>
      </c>
      <c r="B319" s="30" t="s">
        <v>81</v>
      </c>
      <c r="C319" s="37">
        <v>17770</v>
      </c>
      <c r="D319" s="31">
        <v>2110.8000000000002</v>
      </c>
      <c r="E319" s="37">
        <v>15659.2</v>
      </c>
      <c r="F319" s="31">
        <v>15659.2</v>
      </c>
      <c r="G319" s="31">
        <v>0</v>
      </c>
      <c r="H319" s="30" t="s">
        <v>156</v>
      </c>
      <c r="I319" s="30">
        <v>3518</v>
      </c>
      <c r="J319" s="30">
        <v>0.6</v>
      </c>
    </row>
    <row r="320" spans="1:10" s="28" customFormat="1" ht="15.75" hidden="1" customHeight="1" x14ac:dyDescent="0.25">
      <c r="A320" s="39">
        <v>3995</v>
      </c>
      <c r="B320" s="30" t="s">
        <v>61</v>
      </c>
      <c r="C320" s="37">
        <v>19701</v>
      </c>
      <c r="D320" s="31">
        <v>2348.4</v>
      </c>
      <c r="E320" s="37">
        <v>17352.599999999999</v>
      </c>
      <c r="F320" s="31">
        <v>17352.599999999999</v>
      </c>
      <c r="G320" s="31">
        <v>0</v>
      </c>
      <c r="H320" s="30" t="s">
        <v>156</v>
      </c>
      <c r="I320" s="30">
        <v>3914</v>
      </c>
      <c r="J320" s="30">
        <v>0.6</v>
      </c>
    </row>
    <row r="321" spans="1:10" s="28" customFormat="1" ht="15.75" hidden="1" customHeight="1" x14ac:dyDescent="0.25">
      <c r="A321" s="39">
        <v>5555</v>
      </c>
      <c r="B321" s="30"/>
      <c r="C321" s="37">
        <v>13681</v>
      </c>
      <c r="D321" s="31">
        <f>C321-E321</f>
        <v>1755.6499999999996</v>
      </c>
      <c r="E321" s="37">
        <v>11925.35</v>
      </c>
      <c r="F321" s="31">
        <f>C321-9020</f>
        <v>4661</v>
      </c>
      <c r="G321" s="31"/>
      <c r="H321" s="30"/>
      <c r="I321" s="30"/>
      <c r="J321" s="30">
        <v>0.65</v>
      </c>
    </row>
    <row r="322" spans="1:10" s="28" customFormat="1" ht="15.75" customHeight="1" x14ac:dyDescent="0.25">
      <c r="A322" s="39"/>
      <c r="B322" s="30"/>
      <c r="C322" s="37"/>
      <c r="D322" s="31"/>
      <c r="E322" s="37"/>
      <c r="F322" s="31"/>
      <c r="G322" s="31"/>
      <c r="H322" s="30"/>
      <c r="I322" s="30"/>
      <c r="J322" s="30"/>
    </row>
    <row r="323" spans="1:10" s="28" customFormat="1" ht="15.75" customHeight="1" x14ac:dyDescent="0.25">
      <c r="A323" s="39"/>
      <c r="B323" s="30"/>
      <c r="C323" s="37"/>
      <c r="D323" s="31"/>
      <c r="E323" s="37"/>
      <c r="F323" s="31"/>
      <c r="G323" s="31"/>
      <c r="H323" s="30"/>
      <c r="I323" s="30"/>
      <c r="J323" s="30"/>
    </row>
    <row r="324" spans="1:10" s="28" customFormat="1" ht="15.75" customHeight="1" x14ac:dyDescent="0.25">
      <c r="A324" s="39"/>
      <c r="B324" s="30"/>
      <c r="C324" s="37"/>
      <c r="D324" s="31"/>
      <c r="E324" s="37"/>
      <c r="F324" s="31"/>
      <c r="G324" s="31"/>
      <c r="H324" s="30"/>
      <c r="I324" s="30"/>
      <c r="J324" s="30"/>
    </row>
    <row r="325" spans="1:10" s="28" customFormat="1" ht="15.75" customHeight="1" x14ac:dyDescent="0.25">
      <c r="A325" s="39"/>
      <c r="B325" s="30"/>
      <c r="C325" s="37"/>
      <c r="D325" s="31"/>
      <c r="E325" s="37"/>
      <c r="F325" s="31"/>
      <c r="G325" s="31"/>
      <c r="H325" s="30"/>
      <c r="I325" s="30"/>
      <c r="J325" s="30"/>
    </row>
    <row r="326" spans="1:10" s="28" customFormat="1" ht="15.75" customHeight="1" x14ac:dyDescent="0.25">
      <c r="A326" s="39"/>
      <c r="B326" s="30"/>
      <c r="C326" s="37"/>
      <c r="D326" s="31"/>
      <c r="E326" s="37"/>
      <c r="F326" s="31"/>
      <c r="G326" s="31"/>
      <c r="H326" s="30"/>
      <c r="I326" s="30"/>
      <c r="J326" s="30"/>
    </row>
    <row r="327" spans="1:10" s="28" customFormat="1" ht="15.75" customHeight="1" x14ac:dyDescent="0.25">
      <c r="A327" s="39"/>
      <c r="B327" s="30"/>
      <c r="C327" s="37"/>
      <c r="D327" s="31"/>
      <c r="E327" s="37"/>
      <c r="F327" s="31"/>
      <c r="G327" s="31"/>
      <c r="H327" s="30"/>
      <c r="I327" s="30"/>
      <c r="J327" s="30"/>
    </row>
    <row r="328" spans="1:10" s="28" customFormat="1" ht="15.75" customHeight="1" x14ac:dyDescent="0.25">
      <c r="A328" s="39"/>
      <c r="B328" s="30"/>
      <c r="C328" s="37"/>
      <c r="D328" s="31"/>
      <c r="E328" s="37"/>
      <c r="F328" s="31"/>
      <c r="G328" s="31"/>
      <c r="H328" s="30"/>
      <c r="I328" s="30"/>
      <c r="J328" s="30"/>
    </row>
    <row r="329" spans="1:10" s="28" customFormat="1" ht="15.75" customHeight="1" x14ac:dyDescent="0.25">
      <c r="A329" s="39"/>
      <c r="B329" s="30"/>
      <c r="C329" s="37"/>
      <c r="D329" s="31"/>
      <c r="E329" s="37"/>
      <c r="F329" s="31"/>
      <c r="G329" s="31"/>
      <c r="H329" s="30"/>
      <c r="I329" s="30"/>
      <c r="J329" s="30"/>
    </row>
    <row r="330" spans="1:10" s="28" customFormat="1" ht="15.75" customHeight="1" x14ac:dyDescent="0.25">
      <c r="A330" s="39"/>
      <c r="B330" s="30"/>
      <c r="C330" s="37"/>
      <c r="D330" s="31"/>
      <c r="E330" s="37"/>
      <c r="F330" s="31"/>
      <c r="G330" s="31"/>
      <c r="H330" s="30"/>
      <c r="I330" s="30"/>
      <c r="J330" s="30"/>
    </row>
    <row r="331" spans="1:10" s="28" customFormat="1" ht="15.75" customHeight="1" x14ac:dyDescent="0.25">
      <c r="A331" s="39"/>
      <c r="B331" s="30"/>
      <c r="C331" s="37"/>
      <c r="D331" s="31"/>
      <c r="E331" s="37"/>
      <c r="F331" s="31"/>
      <c r="G331" s="31"/>
      <c r="H331" s="30"/>
      <c r="I331" s="30"/>
      <c r="J331" s="30"/>
    </row>
    <row r="332" spans="1:10" s="28" customFormat="1" ht="15.75" customHeight="1" x14ac:dyDescent="0.25">
      <c r="A332" s="39"/>
      <c r="B332" s="30"/>
      <c r="C332" s="37"/>
      <c r="D332" s="31"/>
      <c r="E332" s="37"/>
      <c r="F332" s="31"/>
      <c r="G332" s="31"/>
      <c r="H332" s="30"/>
      <c r="I332" s="30"/>
      <c r="J332" s="30"/>
    </row>
    <row r="333" spans="1:10" s="28" customFormat="1" ht="15.75" customHeight="1" x14ac:dyDescent="0.25">
      <c r="A333" s="39"/>
      <c r="B333" s="30"/>
      <c r="C333" s="37"/>
      <c r="D333" s="31"/>
      <c r="E333" s="37"/>
      <c r="F333" s="31"/>
      <c r="G333" s="31"/>
      <c r="H333" s="30"/>
      <c r="I333" s="30"/>
      <c r="J333" s="30"/>
    </row>
    <row r="334" spans="1:10" s="28" customFormat="1" ht="15.75" customHeight="1" x14ac:dyDescent="0.25">
      <c r="A334" s="39"/>
      <c r="B334" s="30"/>
      <c r="C334" s="37"/>
      <c r="D334" s="31"/>
      <c r="E334" s="37"/>
      <c r="F334" s="31"/>
      <c r="G334" s="31"/>
      <c r="H334" s="30"/>
      <c r="I334" s="30"/>
      <c r="J334" s="30"/>
    </row>
    <row r="335" spans="1:10" s="28" customFormat="1" ht="15.75" customHeight="1" x14ac:dyDescent="0.25">
      <c r="A335" s="39"/>
      <c r="B335" s="30"/>
      <c r="C335" s="37"/>
      <c r="D335" s="31"/>
      <c r="E335" s="37"/>
      <c r="F335" s="31"/>
      <c r="G335" s="31"/>
      <c r="H335" s="30"/>
      <c r="I335" s="30"/>
      <c r="J335" s="30"/>
    </row>
    <row r="336" spans="1:10" s="28" customFormat="1" ht="15.75" customHeight="1" x14ac:dyDescent="0.25">
      <c r="A336" s="39"/>
      <c r="B336" s="30"/>
      <c r="C336" s="37"/>
      <c r="D336" s="31"/>
      <c r="E336" s="37"/>
      <c r="F336" s="31"/>
      <c r="G336" s="31"/>
      <c r="H336" s="30"/>
      <c r="I336" s="30"/>
      <c r="J336" s="30"/>
    </row>
    <row r="337" spans="1:10" s="28" customFormat="1" ht="15.75" customHeight="1" x14ac:dyDescent="0.25">
      <c r="A337" s="39"/>
      <c r="B337" s="30"/>
      <c r="C337" s="37"/>
      <c r="D337" s="31"/>
      <c r="E337" s="37"/>
      <c r="F337" s="31"/>
      <c r="G337" s="31"/>
      <c r="H337" s="30"/>
      <c r="I337" s="30"/>
      <c r="J337" s="30"/>
    </row>
    <row r="338" spans="1:10" s="28" customFormat="1" ht="15.75" customHeight="1" x14ac:dyDescent="0.25">
      <c r="A338" s="39"/>
      <c r="B338" s="30"/>
      <c r="C338" s="37"/>
      <c r="D338" s="31"/>
      <c r="E338" s="37"/>
      <c r="F338" s="31"/>
      <c r="G338" s="31"/>
      <c r="H338" s="30"/>
      <c r="I338" s="30"/>
      <c r="J338" s="30"/>
    </row>
    <row r="339" spans="1:10" s="28" customFormat="1" ht="15.75" customHeight="1" x14ac:dyDescent="0.25">
      <c r="A339" s="39"/>
      <c r="B339" s="30"/>
      <c r="C339" s="37"/>
      <c r="D339" s="31"/>
      <c r="E339" s="37"/>
      <c r="F339" s="31"/>
      <c r="G339" s="31"/>
      <c r="H339" s="30"/>
      <c r="I339" s="30"/>
      <c r="J339" s="30"/>
    </row>
    <row r="340" spans="1:10" s="28" customFormat="1" ht="15.75" customHeight="1" x14ac:dyDescent="0.25">
      <c r="A340" s="39"/>
      <c r="B340" s="30"/>
      <c r="C340" s="37"/>
      <c r="D340" s="31"/>
      <c r="E340" s="37"/>
      <c r="F340" s="31"/>
      <c r="G340" s="31"/>
      <c r="H340" s="30"/>
      <c r="I340" s="30"/>
      <c r="J340" s="30"/>
    </row>
    <row r="341" spans="1:10" s="28" customFormat="1" ht="15.75" customHeight="1" x14ac:dyDescent="0.25">
      <c r="A341" s="39"/>
      <c r="B341" s="30"/>
      <c r="C341" s="37"/>
      <c r="D341" s="31"/>
      <c r="E341" s="37"/>
      <c r="F341" s="31"/>
      <c r="G341" s="31"/>
      <c r="H341" s="30"/>
      <c r="I341" s="30"/>
      <c r="J341" s="30"/>
    </row>
    <row r="342" spans="1:10" s="28" customFormat="1" ht="15.75" customHeight="1" x14ac:dyDescent="0.25">
      <c r="A342" s="39"/>
      <c r="B342" s="30"/>
      <c r="C342" s="37"/>
      <c r="D342" s="31"/>
      <c r="E342" s="37"/>
      <c r="F342" s="31"/>
      <c r="G342" s="31"/>
      <c r="H342" s="30"/>
      <c r="I342" s="30"/>
      <c r="J342" s="30"/>
    </row>
    <row r="343" spans="1:10" s="28" customFormat="1" ht="15.75" customHeight="1" x14ac:dyDescent="0.25">
      <c r="A343" s="39"/>
      <c r="B343" s="30"/>
      <c r="C343" s="37"/>
      <c r="D343" s="31"/>
      <c r="E343" s="37"/>
      <c r="F343" s="31"/>
      <c r="G343" s="31"/>
      <c r="H343" s="30"/>
      <c r="I343" s="30"/>
      <c r="J343" s="30"/>
    </row>
    <row r="344" spans="1:10" s="28" customFormat="1" ht="15.75" customHeight="1" x14ac:dyDescent="0.25">
      <c r="A344" s="39"/>
      <c r="B344" s="30"/>
      <c r="C344" s="37"/>
      <c r="D344" s="31"/>
      <c r="E344" s="37"/>
      <c r="F344" s="31"/>
      <c r="G344" s="31"/>
      <c r="H344" s="30"/>
      <c r="I344" s="30"/>
      <c r="J344" s="30"/>
    </row>
    <row r="345" spans="1:10" s="28" customFormat="1" ht="15.75" customHeight="1" x14ac:dyDescent="0.25">
      <c r="A345" s="39"/>
      <c r="B345" s="30"/>
      <c r="C345" s="37"/>
      <c r="D345" s="31"/>
      <c r="E345" s="37"/>
      <c r="F345" s="31"/>
      <c r="G345" s="31"/>
      <c r="H345" s="30"/>
      <c r="I345" s="30"/>
      <c r="J345" s="30"/>
    </row>
    <row r="346" spans="1:10" s="28" customFormat="1" ht="15.75" customHeight="1" x14ac:dyDescent="0.25">
      <c r="A346" s="39"/>
      <c r="B346" s="30"/>
      <c r="C346" s="37"/>
      <c r="D346" s="31"/>
      <c r="E346" s="37"/>
      <c r="F346" s="31"/>
      <c r="G346" s="31"/>
      <c r="H346" s="30"/>
      <c r="I346" s="30"/>
      <c r="J346" s="30"/>
    </row>
    <row r="347" spans="1:10" s="28" customFormat="1" ht="15.75" customHeight="1" x14ac:dyDescent="0.25">
      <c r="A347" s="39"/>
      <c r="B347" s="30"/>
      <c r="C347" s="37"/>
      <c r="D347" s="31"/>
      <c r="E347" s="37"/>
      <c r="F347" s="31"/>
      <c r="G347" s="31"/>
      <c r="H347" s="30"/>
      <c r="I347" s="30"/>
      <c r="J347" s="30"/>
    </row>
    <row r="348" spans="1:10" s="28" customFormat="1" ht="15.75" customHeight="1" x14ac:dyDescent="0.25">
      <c r="A348" s="39"/>
      <c r="B348" s="30"/>
      <c r="C348" s="37"/>
      <c r="D348" s="31"/>
      <c r="E348" s="37"/>
      <c r="F348" s="31"/>
      <c r="G348" s="31"/>
      <c r="H348" s="30"/>
      <c r="I348" s="30"/>
      <c r="J348" s="30"/>
    </row>
    <row r="349" spans="1:10" s="28" customFormat="1" ht="15.75" customHeight="1" x14ac:dyDescent="0.25">
      <c r="A349" s="39"/>
      <c r="B349" s="30"/>
      <c r="C349" s="37"/>
      <c r="D349" s="31"/>
      <c r="E349" s="37"/>
      <c r="F349" s="31"/>
      <c r="G349" s="31"/>
      <c r="H349" s="30"/>
      <c r="I349" s="30"/>
      <c r="J349" s="30"/>
    </row>
    <row r="350" spans="1:10" s="28" customFormat="1" ht="15.75" customHeight="1" x14ac:dyDescent="0.25">
      <c r="A350" s="39"/>
      <c r="B350" s="30"/>
      <c r="C350" s="37"/>
      <c r="D350" s="31"/>
      <c r="E350" s="37"/>
      <c r="F350" s="31"/>
      <c r="G350" s="31"/>
      <c r="H350" s="30"/>
      <c r="I350" s="30"/>
      <c r="J350" s="30"/>
    </row>
    <row r="351" spans="1:10" s="28" customFormat="1" ht="15.75" customHeight="1" x14ac:dyDescent="0.25">
      <c r="A351" s="39"/>
      <c r="B351" s="30"/>
      <c r="C351" s="37"/>
      <c r="D351" s="31"/>
      <c r="E351" s="37"/>
      <c r="F351" s="31"/>
      <c r="G351" s="31"/>
      <c r="H351" s="30"/>
      <c r="I351" s="30"/>
      <c r="J351" s="30"/>
    </row>
    <row r="352" spans="1:10" s="28" customFormat="1" ht="15.75" customHeight="1" x14ac:dyDescent="0.25">
      <c r="A352" s="39"/>
      <c r="B352" s="30"/>
      <c r="C352" s="37"/>
      <c r="D352" s="31"/>
      <c r="E352" s="37"/>
      <c r="F352" s="31"/>
      <c r="G352" s="31"/>
      <c r="H352" s="30"/>
      <c r="I352" s="30"/>
      <c r="J352" s="30"/>
    </row>
    <row r="353" spans="1:10" s="28" customFormat="1" ht="15.75" customHeight="1" x14ac:dyDescent="0.25">
      <c r="A353" s="39"/>
      <c r="B353" s="30"/>
      <c r="C353" s="37"/>
      <c r="D353" s="31"/>
      <c r="E353" s="37"/>
      <c r="F353" s="31"/>
      <c r="G353" s="31"/>
      <c r="H353" s="30"/>
      <c r="I353" s="30"/>
      <c r="J353" s="30"/>
    </row>
    <row r="354" spans="1:10" s="28" customFormat="1" ht="15.75" customHeight="1" x14ac:dyDescent="0.25">
      <c r="A354" s="39"/>
      <c r="B354" s="30"/>
      <c r="C354" s="37"/>
      <c r="D354" s="31"/>
      <c r="E354" s="37"/>
      <c r="F354" s="31"/>
      <c r="G354" s="31"/>
      <c r="H354" s="30"/>
      <c r="I354" s="30"/>
      <c r="J354" s="30"/>
    </row>
    <row r="355" spans="1:10" s="28" customFormat="1" ht="15.75" customHeight="1" x14ac:dyDescent="0.25">
      <c r="A355" s="39"/>
      <c r="B355" s="30"/>
      <c r="C355" s="37"/>
      <c r="D355" s="31"/>
      <c r="E355" s="37"/>
      <c r="F355" s="31"/>
      <c r="G355" s="31"/>
      <c r="H355" s="30"/>
      <c r="I355" s="30"/>
      <c r="J355" s="30"/>
    </row>
    <row r="356" spans="1:10" s="28" customFormat="1" ht="15.75" customHeight="1" x14ac:dyDescent="0.25">
      <c r="A356" s="39"/>
      <c r="B356" s="30"/>
      <c r="C356" s="37"/>
      <c r="D356" s="31"/>
      <c r="E356" s="37"/>
      <c r="F356" s="31"/>
      <c r="G356" s="31"/>
      <c r="H356" s="30"/>
      <c r="I356" s="30"/>
      <c r="J356" s="30"/>
    </row>
    <row r="357" spans="1:10" s="28" customFormat="1" ht="15.75" customHeight="1" x14ac:dyDescent="0.25">
      <c r="A357" s="39"/>
      <c r="B357" s="30"/>
      <c r="C357" s="37"/>
      <c r="D357" s="31"/>
      <c r="E357" s="37"/>
      <c r="F357" s="31"/>
      <c r="G357" s="31"/>
      <c r="H357" s="30"/>
      <c r="I357" s="30"/>
      <c r="J357" s="30"/>
    </row>
    <row r="358" spans="1:10" s="28" customFormat="1" ht="15.75" customHeight="1" x14ac:dyDescent="0.25">
      <c r="A358" s="39"/>
      <c r="B358" s="30"/>
      <c r="C358" s="37"/>
      <c r="D358" s="31"/>
      <c r="E358" s="37"/>
      <c r="F358" s="31"/>
      <c r="G358" s="31"/>
      <c r="H358" s="30"/>
      <c r="I358" s="30"/>
      <c r="J358" s="30"/>
    </row>
    <row r="359" spans="1:10" s="28" customFormat="1" ht="15.75" customHeight="1" x14ac:dyDescent="0.25">
      <c r="A359" s="39"/>
      <c r="B359" s="30"/>
      <c r="C359" s="37"/>
      <c r="D359" s="31"/>
      <c r="E359" s="37"/>
      <c r="F359" s="31"/>
      <c r="G359" s="31"/>
      <c r="H359" s="30"/>
      <c r="I359" s="30"/>
      <c r="J359" s="30"/>
    </row>
    <row r="360" spans="1:10" s="28" customFormat="1" ht="15.75" customHeight="1" x14ac:dyDescent="0.25">
      <c r="A360" s="39"/>
      <c r="B360" s="30"/>
      <c r="C360" s="37"/>
      <c r="D360" s="31"/>
      <c r="E360" s="37"/>
      <c r="F360" s="31"/>
      <c r="G360" s="31"/>
      <c r="H360" s="30"/>
      <c r="I360" s="30"/>
      <c r="J360" s="30"/>
    </row>
    <row r="361" spans="1:10" s="28" customFormat="1" ht="15.75" customHeight="1" x14ac:dyDescent="0.25">
      <c r="A361" s="39"/>
      <c r="B361" s="30"/>
      <c r="C361" s="37"/>
      <c r="D361" s="31"/>
      <c r="E361" s="37"/>
      <c r="F361" s="31"/>
      <c r="G361" s="31"/>
      <c r="H361" s="30"/>
      <c r="I361" s="30"/>
      <c r="J361" s="30"/>
    </row>
    <row r="362" spans="1:10" s="28" customFormat="1" ht="15.75" customHeight="1" x14ac:dyDescent="0.25">
      <c r="A362" s="39"/>
      <c r="B362" s="30"/>
      <c r="C362" s="37"/>
      <c r="D362" s="31"/>
      <c r="E362" s="37"/>
      <c r="F362" s="31"/>
      <c r="G362" s="31"/>
      <c r="H362" s="30"/>
      <c r="I362" s="30"/>
      <c r="J362" s="30"/>
    </row>
    <row r="363" spans="1:10" s="28" customFormat="1" ht="15.75" customHeight="1" x14ac:dyDescent="0.25">
      <c r="A363" s="39"/>
      <c r="B363" s="30"/>
      <c r="C363" s="37"/>
      <c r="D363" s="31"/>
      <c r="E363" s="37"/>
      <c r="F363" s="31"/>
      <c r="G363" s="31"/>
      <c r="H363" s="30"/>
      <c r="I363" s="30"/>
      <c r="J363" s="30"/>
    </row>
    <row r="364" spans="1:10" s="28" customFormat="1" ht="15.75" customHeight="1" x14ac:dyDescent="0.25">
      <c r="A364" s="39"/>
      <c r="B364" s="30"/>
      <c r="C364" s="37"/>
      <c r="D364" s="31"/>
      <c r="E364" s="37"/>
      <c r="F364" s="31"/>
      <c r="G364" s="31"/>
      <c r="H364" s="30"/>
      <c r="I364" s="30"/>
      <c r="J364" s="30"/>
    </row>
    <row r="365" spans="1:10" s="28" customFormat="1" ht="15.75" customHeight="1" x14ac:dyDescent="0.25">
      <c r="A365" s="39"/>
      <c r="B365" s="30"/>
      <c r="C365" s="37"/>
      <c r="D365" s="31"/>
      <c r="E365" s="37"/>
      <c r="F365" s="31"/>
      <c r="G365" s="31"/>
      <c r="H365" s="30"/>
      <c r="I365" s="30"/>
      <c r="J365" s="30"/>
    </row>
    <row r="366" spans="1:10" s="28" customFormat="1" ht="15.75" customHeight="1" x14ac:dyDescent="0.25">
      <c r="A366" s="39"/>
      <c r="B366" s="30"/>
      <c r="C366" s="37"/>
      <c r="D366" s="31"/>
      <c r="E366" s="37"/>
      <c r="F366" s="31"/>
      <c r="G366" s="31"/>
      <c r="H366" s="30"/>
      <c r="I366" s="30"/>
      <c r="J366" s="30"/>
    </row>
    <row r="367" spans="1:10" s="28" customFormat="1" ht="15.75" customHeight="1" x14ac:dyDescent="0.25">
      <c r="A367" s="39"/>
      <c r="B367" s="30"/>
      <c r="C367" s="37"/>
      <c r="D367" s="31"/>
      <c r="E367" s="37"/>
      <c r="F367" s="31"/>
      <c r="G367" s="31"/>
      <c r="H367" s="30"/>
      <c r="I367" s="30"/>
      <c r="J367" s="30"/>
    </row>
    <row r="368" spans="1:10" s="28" customFormat="1" ht="15.75" customHeight="1" x14ac:dyDescent="0.25">
      <c r="A368" s="39"/>
      <c r="B368" s="30"/>
      <c r="C368" s="37"/>
      <c r="D368" s="31"/>
      <c r="E368" s="37"/>
      <c r="F368" s="31"/>
      <c r="G368" s="31"/>
      <c r="H368" s="30"/>
      <c r="I368" s="30"/>
      <c r="J368" s="30"/>
    </row>
    <row r="369" spans="1:10" s="28" customFormat="1" ht="15.75" customHeight="1" x14ac:dyDescent="0.25">
      <c r="A369" s="39"/>
      <c r="B369" s="30"/>
      <c r="C369" s="37"/>
      <c r="D369" s="31"/>
      <c r="E369" s="37"/>
      <c r="F369" s="31"/>
      <c r="G369" s="31"/>
      <c r="H369" s="30"/>
      <c r="I369" s="30"/>
      <c r="J369" s="30"/>
    </row>
    <row r="370" spans="1:10" s="28" customFormat="1" ht="15.75" customHeight="1" x14ac:dyDescent="0.25">
      <c r="A370" s="39"/>
      <c r="B370" s="30"/>
      <c r="C370" s="37"/>
      <c r="D370" s="31"/>
      <c r="E370" s="37"/>
      <c r="F370" s="31"/>
      <c r="G370" s="31"/>
      <c r="H370" s="30"/>
      <c r="I370" s="30"/>
      <c r="J370" s="30"/>
    </row>
    <row r="371" spans="1:10" s="28" customFormat="1" ht="15.75" customHeight="1" x14ac:dyDescent="0.25">
      <c r="A371" s="39"/>
      <c r="B371" s="30"/>
      <c r="C371" s="37"/>
      <c r="D371" s="31"/>
      <c r="E371" s="37"/>
      <c r="F371" s="31"/>
      <c r="G371" s="31"/>
      <c r="H371" s="30"/>
      <c r="I371" s="30"/>
      <c r="J371" s="30"/>
    </row>
    <row r="372" spans="1:10" s="28" customFormat="1" ht="15.75" customHeight="1" x14ac:dyDescent="0.25">
      <c r="A372" s="39"/>
      <c r="B372" s="30"/>
      <c r="C372" s="37"/>
      <c r="D372" s="31"/>
      <c r="E372" s="37"/>
      <c r="F372" s="31"/>
      <c r="G372" s="31"/>
      <c r="H372" s="30"/>
      <c r="I372" s="30"/>
      <c r="J372" s="30"/>
    </row>
    <row r="373" spans="1:10" s="28" customFormat="1" ht="15.75" customHeight="1" x14ac:dyDescent="0.25">
      <c r="A373" s="39"/>
      <c r="B373" s="30"/>
      <c r="C373" s="37"/>
      <c r="D373" s="31"/>
      <c r="E373" s="37"/>
      <c r="F373" s="31"/>
      <c r="G373" s="31"/>
      <c r="H373" s="30"/>
      <c r="I373" s="30"/>
      <c r="J373" s="30"/>
    </row>
    <row r="374" spans="1:10" s="28" customFormat="1" ht="15.75" customHeight="1" x14ac:dyDescent="0.25">
      <c r="A374" s="39"/>
      <c r="B374" s="30"/>
      <c r="C374" s="37"/>
      <c r="D374" s="31"/>
      <c r="E374" s="37"/>
      <c r="F374" s="31"/>
      <c r="G374" s="31"/>
      <c r="H374" s="30"/>
      <c r="I374" s="30"/>
      <c r="J374" s="30"/>
    </row>
    <row r="375" spans="1:10" s="28" customFormat="1" ht="15.75" customHeight="1" x14ac:dyDescent="0.25">
      <c r="A375" s="39"/>
      <c r="B375" s="30"/>
      <c r="C375" s="37"/>
      <c r="D375" s="31"/>
      <c r="E375" s="37"/>
      <c r="F375" s="31"/>
      <c r="G375" s="31"/>
      <c r="H375" s="30"/>
      <c r="I375" s="30"/>
      <c r="J375" s="30"/>
    </row>
    <row r="376" spans="1:10" s="28" customFormat="1" ht="15.75" customHeight="1" x14ac:dyDescent="0.25">
      <c r="A376" s="39"/>
      <c r="B376" s="30"/>
      <c r="C376" s="37"/>
      <c r="D376" s="31"/>
      <c r="E376" s="37"/>
      <c r="F376" s="31"/>
      <c r="G376" s="31"/>
      <c r="H376" s="30"/>
      <c r="I376" s="30"/>
      <c r="J376" s="30"/>
    </row>
    <row r="377" spans="1:10" s="28" customFormat="1" ht="15.75" customHeight="1" x14ac:dyDescent="0.25">
      <c r="A377" s="39"/>
      <c r="B377" s="30"/>
      <c r="C377" s="37"/>
      <c r="D377" s="31"/>
      <c r="E377" s="37"/>
      <c r="F377" s="31"/>
      <c r="G377" s="31"/>
      <c r="H377" s="30"/>
      <c r="I377" s="30"/>
      <c r="J377" s="30"/>
    </row>
    <row r="378" spans="1:10" s="28" customFormat="1" ht="15.75" customHeight="1" x14ac:dyDescent="0.25">
      <c r="A378" s="39"/>
      <c r="B378" s="30"/>
      <c r="C378" s="37"/>
      <c r="D378" s="31"/>
      <c r="E378" s="37"/>
      <c r="F378" s="31"/>
      <c r="G378" s="31"/>
      <c r="H378" s="30"/>
      <c r="I378" s="30"/>
      <c r="J378" s="30"/>
    </row>
    <row r="379" spans="1:10" s="28" customFormat="1" ht="15.75" customHeight="1" x14ac:dyDescent="0.25">
      <c r="A379" s="39"/>
      <c r="B379" s="30"/>
      <c r="C379" s="37"/>
      <c r="D379" s="31"/>
      <c r="E379" s="37"/>
      <c r="F379" s="31"/>
      <c r="G379" s="31"/>
      <c r="H379" s="30"/>
      <c r="I379" s="30"/>
      <c r="J379" s="30"/>
    </row>
    <row r="380" spans="1:10" s="28" customFormat="1" ht="15.75" customHeight="1" x14ac:dyDescent="0.25">
      <c r="A380" s="39"/>
      <c r="B380" s="30"/>
      <c r="C380" s="37"/>
      <c r="D380" s="31"/>
      <c r="E380" s="37"/>
      <c r="F380" s="31"/>
      <c r="G380" s="31"/>
      <c r="H380" s="30"/>
      <c r="I380" s="30"/>
      <c r="J380" s="30"/>
    </row>
    <row r="381" spans="1:10" s="28" customFormat="1" ht="15.75" customHeight="1" x14ac:dyDescent="0.25">
      <c r="A381" s="39"/>
      <c r="B381" s="30"/>
      <c r="C381" s="37"/>
      <c r="D381" s="31"/>
      <c r="E381" s="37"/>
      <c r="F381" s="31"/>
      <c r="G381" s="31"/>
      <c r="H381" s="30"/>
      <c r="I381" s="30"/>
      <c r="J381" s="30"/>
    </row>
    <row r="382" spans="1:10" s="28" customFormat="1" ht="15.75" customHeight="1" x14ac:dyDescent="0.25">
      <c r="A382" s="39"/>
      <c r="B382" s="30"/>
      <c r="C382" s="37"/>
      <c r="D382" s="31"/>
      <c r="E382" s="37"/>
      <c r="F382" s="31"/>
      <c r="G382" s="31"/>
      <c r="H382" s="30"/>
      <c r="I382" s="30"/>
      <c r="J382" s="30"/>
    </row>
    <row r="383" spans="1:10" s="28" customFormat="1" ht="15.75" customHeight="1" x14ac:dyDescent="0.25">
      <c r="A383" s="39"/>
      <c r="B383" s="30"/>
      <c r="C383" s="37"/>
      <c r="D383" s="31"/>
      <c r="E383" s="37"/>
      <c r="F383" s="31"/>
      <c r="G383" s="31"/>
      <c r="H383" s="30"/>
      <c r="I383" s="30"/>
      <c r="J383" s="30"/>
    </row>
    <row r="384" spans="1:10" s="28" customFormat="1" ht="15.75" customHeight="1" x14ac:dyDescent="0.25">
      <c r="A384" s="39"/>
      <c r="B384" s="30"/>
      <c r="C384" s="37"/>
      <c r="D384" s="31"/>
      <c r="E384" s="37"/>
      <c r="F384" s="31"/>
      <c r="G384" s="31"/>
      <c r="H384" s="30"/>
      <c r="I384" s="30"/>
      <c r="J384" s="30"/>
    </row>
    <row r="385" spans="1:11" s="28" customFormat="1" ht="15.75" customHeight="1" x14ac:dyDescent="0.25">
      <c r="A385" s="39"/>
      <c r="B385" s="30"/>
      <c r="C385" s="37"/>
      <c r="D385" s="31"/>
      <c r="E385" s="37"/>
      <c r="F385" s="31"/>
      <c r="G385" s="31"/>
      <c r="H385" s="30"/>
      <c r="I385" s="30"/>
      <c r="J385" s="30"/>
    </row>
    <row r="386" spans="1:11" s="28" customFormat="1" ht="15.75" customHeight="1" x14ac:dyDescent="0.25">
      <c r="A386" s="39"/>
      <c r="B386" s="30"/>
      <c r="C386" s="37"/>
      <c r="D386" s="31"/>
      <c r="E386" s="37"/>
      <c r="F386" s="31"/>
      <c r="G386" s="31"/>
      <c r="H386" s="30"/>
      <c r="I386" s="30"/>
      <c r="J386" s="30"/>
    </row>
    <row r="387" spans="1:11" s="28" customFormat="1" ht="15.75" customHeight="1" x14ac:dyDescent="0.25">
      <c r="A387" s="39"/>
      <c r="B387" s="30"/>
      <c r="C387" s="37"/>
      <c r="D387" s="31"/>
      <c r="E387" s="37"/>
      <c r="F387" s="31"/>
      <c r="G387" s="31"/>
      <c r="H387" s="30"/>
      <c r="I387" s="30"/>
      <c r="J387" s="30"/>
    </row>
    <row r="388" spans="1:11" s="28" customFormat="1" ht="15.75" customHeight="1" x14ac:dyDescent="0.25">
      <c r="A388" s="39"/>
      <c r="B388" s="30"/>
      <c r="C388" s="37"/>
      <c r="D388" s="31"/>
      <c r="E388" s="37"/>
      <c r="F388" s="31"/>
      <c r="G388" s="31"/>
      <c r="H388" s="30"/>
      <c r="I388" s="30"/>
      <c r="J388" s="30"/>
    </row>
    <row r="389" spans="1:11" s="28" customFormat="1" ht="15.75" customHeight="1" x14ac:dyDescent="0.25">
      <c r="A389" s="39"/>
      <c r="B389" s="30"/>
      <c r="C389" s="37"/>
      <c r="D389" s="31"/>
      <c r="E389" s="37"/>
      <c r="F389" s="31"/>
      <c r="G389" s="31"/>
      <c r="H389" s="30"/>
      <c r="I389" s="30"/>
      <c r="J389" s="30"/>
    </row>
    <row r="390" spans="1:11" s="28" customFormat="1" ht="15.75" customHeight="1" x14ac:dyDescent="0.25">
      <c r="A390" s="39"/>
      <c r="B390" s="30"/>
      <c r="C390" s="37"/>
      <c r="D390" s="31"/>
      <c r="E390" s="37"/>
      <c r="F390" s="31"/>
      <c r="G390" s="31"/>
      <c r="H390" s="30"/>
      <c r="I390" s="30"/>
      <c r="J390" s="30"/>
      <c r="K390" s="27"/>
    </row>
    <row r="391" spans="1:11" s="28" customFormat="1" ht="15.75" customHeight="1" x14ac:dyDescent="0.25">
      <c r="A391" s="39"/>
      <c r="B391" s="30"/>
      <c r="C391" s="37"/>
      <c r="D391" s="31"/>
      <c r="E391" s="37"/>
      <c r="F391" s="31"/>
      <c r="G391" s="31"/>
      <c r="H391" s="30"/>
      <c r="I391" s="30"/>
      <c r="J391" s="30"/>
      <c r="K391" s="27"/>
    </row>
    <row r="392" spans="1:11" s="28" customFormat="1" ht="15.75" customHeight="1" x14ac:dyDescent="0.25">
      <c r="A392" s="39"/>
      <c r="B392" s="30"/>
      <c r="C392" s="37"/>
      <c r="D392" s="31"/>
      <c r="E392" s="37"/>
      <c r="F392" s="31"/>
      <c r="G392" s="31"/>
      <c r="H392" s="30"/>
      <c r="I392" s="30"/>
      <c r="J392" s="30"/>
      <c r="K392" s="27"/>
    </row>
    <row r="393" spans="1:11" s="28" customFormat="1" ht="15.75" customHeight="1" x14ac:dyDescent="0.25">
      <c r="A393" s="39"/>
      <c r="B393" s="30"/>
      <c r="C393" s="37"/>
      <c r="D393" s="31"/>
      <c r="E393" s="37"/>
      <c r="F393" s="31"/>
      <c r="G393" s="31"/>
      <c r="H393" s="30"/>
      <c r="I393" s="30"/>
      <c r="J393" s="30"/>
      <c r="K393" s="27"/>
    </row>
    <row r="394" spans="1:11" s="28" customFormat="1" ht="15.75" customHeight="1" x14ac:dyDescent="0.25">
      <c r="A394" s="39"/>
      <c r="B394" s="30"/>
      <c r="C394" s="37"/>
      <c r="D394" s="31"/>
      <c r="E394" s="37"/>
      <c r="F394" s="31"/>
      <c r="G394" s="31"/>
      <c r="H394" s="30"/>
      <c r="I394" s="30"/>
      <c r="J394" s="30"/>
      <c r="K394" s="27"/>
    </row>
    <row r="395" spans="1:11" s="28" customFormat="1" ht="15.75" customHeight="1" x14ac:dyDescent="0.25">
      <c r="A395" s="39"/>
      <c r="B395" s="30"/>
      <c r="C395" s="37"/>
      <c r="D395" s="31"/>
      <c r="E395" s="37"/>
      <c r="F395" s="31"/>
      <c r="G395" s="31"/>
      <c r="H395" s="30"/>
      <c r="I395" s="30"/>
      <c r="J395" s="30"/>
      <c r="K395" s="27"/>
    </row>
    <row r="396" spans="1:11" ht="18.95" customHeight="1" x14ac:dyDescent="0.25"/>
    <row r="397" spans="1:11" ht="20.100000000000001" customHeight="1" x14ac:dyDescent="0.25"/>
    <row r="398" spans="1:11" ht="20.100000000000001" customHeight="1" x14ac:dyDescent="0.25"/>
    <row r="399" spans="1:11" ht="20.100000000000001" customHeight="1" x14ac:dyDescent="0.25"/>
  </sheetData>
  <sheetProtection password="BDF2"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40"/>
  <sheetViews>
    <sheetView workbookViewId="0">
      <pane ySplit="1" topLeftCell="A2" activePane="bottomLeft" state="frozen"/>
      <selection pane="bottomLeft" activeCell="D272" sqref="D272"/>
    </sheetView>
  </sheetViews>
  <sheetFormatPr defaultColWidth="9.140625" defaultRowHeight="15" x14ac:dyDescent="0.25"/>
  <cols>
    <col min="1" max="1" width="8.7109375" style="55" customWidth="1"/>
    <col min="2" max="2" width="11.140625" style="55" customWidth="1"/>
    <col min="3" max="3" width="7.28515625" style="65" customWidth="1"/>
    <col min="4" max="4" width="14.5703125" style="55" customWidth="1"/>
    <col min="5" max="5" width="10.28515625" style="55" customWidth="1"/>
    <col min="6" max="6" width="9.85546875" style="55" customWidth="1"/>
    <col min="7" max="7" width="11.140625" style="54" customWidth="1"/>
    <col min="8" max="8" width="8.42578125" style="55" customWidth="1"/>
    <col min="9" max="9" width="12.42578125" style="84" customWidth="1"/>
    <col min="10" max="10" width="10.5703125" style="84" customWidth="1"/>
    <col min="11" max="11" width="20.140625" style="55" customWidth="1"/>
    <col min="12" max="12" width="11.5703125" style="89" customWidth="1"/>
    <col min="13" max="13" width="11.5703125" style="55" customWidth="1"/>
    <col min="14" max="14" width="18.7109375" style="55" customWidth="1"/>
    <col min="15" max="15" width="21.140625" style="55" customWidth="1"/>
    <col min="16" max="16" width="8.85546875" style="54"/>
    <col min="17" max="16384" width="9.140625" style="2"/>
  </cols>
  <sheetData>
    <row r="1" spans="1:18" s="5" customFormat="1" x14ac:dyDescent="0.25">
      <c r="A1" s="61" t="s">
        <v>0</v>
      </c>
      <c r="B1" s="61" t="s">
        <v>1</v>
      </c>
      <c r="C1" s="64" t="s">
        <v>2</v>
      </c>
      <c r="D1" s="61" t="s">
        <v>105</v>
      </c>
      <c r="E1" s="61" t="s">
        <v>3</v>
      </c>
      <c r="F1" s="61" t="s">
        <v>104</v>
      </c>
      <c r="G1" s="60" t="s">
        <v>4</v>
      </c>
      <c r="H1" s="61" t="s">
        <v>103</v>
      </c>
      <c r="I1" s="82" t="s">
        <v>102</v>
      </c>
      <c r="J1" s="82" t="s">
        <v>101</v>
      </c>
      <c r="K1" s="61" t="s">
        <v>100</v>
      </c>
      <c r="L1" s="86" t="s">
        <v>99</v>
      </c>
      <c r="M1" s="60" t="s">
        <v>113</v>
      </c>
      <c r="N1" s="61" t="s">
        <v>98</v>
      </c>
      <c r="O1" s="61" t="s">
        <v>97</v>
      </c>
      <c r="P1" s="60" t="s">
        <v>106</v>
      </c>
    </row>
    <row r="2" spans="1:18" hidden="1" x14ac:dyDescent="0.25">
      <c r="A2" s="55" t="s">
        <v>5</v>
      </c>
      <c r="B2" s="55" t="s">
        <v>236</v>
      </c>
      <c r="C2" s="65">
        <v>1005</v>
      </c>
      <c r="D2" s="55" t="s">
        <v>6</v>
      </c>
      <c r="E2" s="55">
        <v>65</v>
      </c>
      <c r="F2" s="59">
        <v>65</v>
      </c>
      <c r="G2" s="58">
        <v>563</v>
      </c>
      <c r="H2" s="57">
        <v>563</v>
      </c>
      <c r="I2" s="83">
        <v>0</v>
      </c>
      <c r="J2" s="83">
        <v>563</v>
      </c>
      <c r="K2" s="55">
        <v>84.45</v>
      </c>
      <c r="L2" s="87">
        <v>478.55</v>
      </c>
      <c r="M2" s="58">
        <f t="shared" ref="M2:M65" si="0">I2+L2</f>
        <v>478.55</v>
      </c>
      <c r="N2" s="57">
        <v>478.55</v>
      </c>
      <c r="O2" s="57">
        <v>0</v>
      </c>
      <c r="P2" s="56">
        <f t="shared" ref="P2:P65" si="1">K2/G2</f>
        <v>0.15</v>
      </c>
      <c r="Q2" s="4"/>
    </row>
    <row r="3" spans="1:18" hidden="1" x14ac:dyDescent="0.25">
      <c r="A3" s="55" t="s">
        <v>5</v>
      </c>
      <c r="B3" s="55" t="s">
        <v>250</v>
      </c>
      <c r="C3" s="65">
        <v>1007</v>
      </c>
      <c r="D3" s="55" t="s">
        <v>6</v>
      </c>
      <c r="E3" s="55">
        <v>205</v>
      </c>
      <c r="F3" s="59">
        <v>41</v>
      </c>
      <c r="G3" s="58">
        <v>1987</v>
      </c>
      <c r="H3" s="57">
        <v>397.4</v>
      </c>
      <c r="I3" s="83">
        <v>896</v>
      </c>
      <c r="J3" s="83">
        <v>1091</v>
      </c>
      <c r="K3" s="55">
        <v>298.05</v>
      </c>
      <c r="L3" s="87">
        <v>792.95</v>
      </c>
      <c r="M3" s="58">
        <f t="shared" si="0"/>
        <v>1688.95</v>
      </c>
      <c r="N3" s="57">
        <v>792.95</v>
      </c>
      <c r="O3" s="57">
        <v>0</v>
      </c>
      <c r="P3" s="56">
        <f t="shared" si="1"/>
        <v>0.15</v>
      </c>
      <c r="R3" s="4"/>
    </row>
    <row r="4" spans="1:18" hidden="1" x14ac:dyDescent="0.25">
      <c r="A4" s="55" t="s">
        <v>5</v>
      </c>
      <c r="B4" s="55" t="s">
        <v>226</v>
      </c>
      <c r="C4" s="65">
        <v>1009</v>
      </c>
      <c r="D4" s="55" t="s">
        <v>6</v>
      </c>
      <c r="E4" s="55">
        <v>409</v>
      </c>
      <c r="F4" s="59">
        <v>40</v>
      </c>
      <c r="G4" s="58">
        <v>4281.87</v>
      </c>
      <c r="H4" s="57">
        <v>428.18700000000001</v>
      </c>
      <c r="I4" s="83">
        <v>3594.87</v>
      </c>
      <c r="J4" s="83">
        <v>687</v>
      </c>
      <c r="K4" s="55">
        <v>642.28</v>
      </c>
      <c r="L4" s="87">
        <v>44.72</v>
      </c>
      <c r="M4" s="58">
        <f t="shared" si="0"/>
        <v>3639.5899999999997</v>
      </c>
      <c r="N4" s="57">
        <v>44.72</v>
      </c>
      <c r="O4" s="57">
        <v>0</v>
      </c>
      <c r="P4" s="56">
        <f t="shared" si="1"/>
        <v>0.14999988322858937</v>
      </c>
      <c r="Q4" s="4"/>
      <c r="R4" s="7"/>
    </row>
    <row r="5" spans="1:18" hidden="1" x14ac:dyDescent="0.25">
      <c r="A5" s="55" t="s">
        <v>5</v>
      </c>
      <c r="B5" s="55" t="s">
        <v>233</v>
      </c>
      <c r="C5" s="65">
        <v>1012</v>
      </c>
      <c r="D5" s="55" t="s">
        <v>6</v>
      </c>
      <c r="E5" s="55">
        <v>145</v>
      </c>
      <c r="F5" s="59">
        <v>48</v>
      </c>
      <c r="G5" s="58">
        <v>1264</v>
      </c>
      <c r="H5" s="57">
        <v>421.33333299999998</v>
      </c>
      <c r="I5" s="83">
        <v>363</v>
      </c>
      <c r="J5" s="83">
        <v>901</v>
      </c>
      <c r="K5" s="55">
        <v>189.6</v>
      </c>
      <c r="L5" s="87">
        <v>711.4</v>
      </c>
      <c r="M5" s="58">
        <f t="shared" si="0"/>
        <v>1074.4000000000001</v>
      </c>
      <c r="N5" s="57">
        <v>711.4</v>
      </c>
      <c r="O5" s="57">
        <v>0</v>
      </c>
      <c r="P5" s="56">
        <f t="shared" si="1"/>
        <v>0.15</v>
      </c>
      <c r="R5" s="4"/>
    </row>
    <row r="6" spans="1:18" hidden="1" x14ac:dyDescent="0.25">
      <c r="A6" s="55" t="s">
        <v>5</v>
      </c>
      <c r="B6" s="55" t="s">
        <v>249</v>
      </c>
      <c r="C6" s="65">
        <v>1019</v>
      </c>
      <c r="D6" s="55" t="s">
        <v>6</v>
      </c>
      <c r="E6" s="55">
        <v>492</v>
      </c>
      <c r="F6" s="59">
        <v>82</v>
      </c>
      <c r="G6" s="58">
        <v>4508</v>
      </c>
      <c r="H6" s="57">
        <v>751.33333300000004</v>
      </c>
      <c r="I6" s="83">
        <v>1230</v>
      </c>
      <c r="J6" s="83">
        <v>3278</v>
      </c>
      <c r="K6" s="55">
        <v>676.2</v>
      </c>
      <c r="L6" s="87">
        <v>2601.8000000000002</v>
      </c>
      <c r="M6" s="58">
        <f t="shared" si="0"/>
        <v>3831.8</v>
      </c>
      <c r="N6" s="57">
        <v>2601.8000000000002</v>
      </c>
      <c r="O6" s="57">
        <v>0</v>
      </c>
      <c r="P6" s="56">
        <f t="shared" si="1"/>
        <v>0.15000000000000002</v>
      </c>
    </row>
    <row r="7" spans="1:18" hidden="1" x14ac:dyDescent="0.25">
      <c r="A7" s="55" t="s">
        <v>5</v>
      </c>
      <c r="B7" s="55" t="s">
        <v>223</v>
      </c>
      <c r="C7" s="65">
        <v>1021</v>
      </c>
      <c r="D7" s="55" t="s">
        <v>6</v>
      </c>
      <c r="E7" s="55">
        <v>13</v>
      </c>
      <c r="F7" s="59">
        <v>13</v>
      </c>
      <c r="G7" s="58">
        <v>133</v>
      </c>
      <c r="H7" s="57">
        <v>133</v>
      </c>
      <c r="I7" s="83">
        <v>133</v>
      </c>
      <c r="J7" s="83">
        <v>0</v>
      </c>
      <c r="K7" s="55">
        <v>19.95</v>
      </c>
      <c r="L7" s="87">
        <v>-19.95</v>
      </c>
      <c r="M7" s="58">
        <f t="shared" si="0"/>
        <v>113.05</v>
      </c>
      <c r="N7" s="57">
        <v>0</v>
      </c>
      <c r="O7" s="57">
        <v>-19.95</v>
      </c>
      <c r="P7" s="56">
        <f t="shared" si="1"/>
        <v>0.15</v>
      </c>
      <c r="Q7" s="3"/>
    </row>
    <row r="8" spans="1:18" hidden="1" x14ac:dyDescent="0.25">
      <c r="A8" s="55" t="s">
        <v>5</v>
      </c>
      <c r="B8" s="55" t="s">
        <v>248</v>
      </c>
      <c r="C8" s="65">
        <v>1026</v>
      </c>
      <c r="D8" s="55" t="s">
        <v>6</v>
      </c>
      <c r="E8" s="55">
        <v>291</v>
      </c>
      <c r="F8" s="59">
        <v>41</v>
      </c>
      <c r="G8" s="58">
        <v>2766.99</v>
      </c>
      <c r="H8" s="57">
        <v>395.28428500000001</v>
      </c>
      <c r="I8" s="83">
        <v>1004.99</v>
      </c>
      <c r="J8" s="83">
        <v>1762</v>
      </c>
      <c r="K8" s="55">
        <v>415.05</v>
      </c>
      <c r="L8" s="87">
        <v>1346.95</v>
      </c>
      <c r="M8" s="58">
        <f t="shared" si="0"/>
        <v>2351.94</v>
      </c>
      <c r="N8" s="57">
        <v>1346.95</v>
      </c>
      <c r="O8" s="57">
        <v>0</v>
      </c>
      <c r="P8" s="56">
        <f t="shared" si="1"/>
        <v>0.15000054210532024</v>
      </c>
    </row>
    <row r="9" spans="1:18" hidden="1" x14ac:dyDescent="0.25">
      <c r="A9" s="55" t="s">
        <v>5</v>
      </c>
      <c r="B9" s="55" t="s">
        <v>224</v>
      </c>
      <c r="C9" s="65">
        <v>1031</v>
      </c>
      <c r="D9" s="55" t="s">
        <v>6</v>
      </c>
      <c r="E9" s="55">
        <v>322</v>
      </c>
      <c r="F9" s="59">
        <v>35</v>
      </c>
      <c r="G9" s="58">
        <v>2712.95</v>
      </c>
      <c r="H9" s="57">
        <v>301.43888800000002</v>
      </c>
      <c r="I9" s="83">
        <v>1438.95</v>
      </c>
      <c r="J9" s="83">
        <v>1274</v>
      </c>
      <c r="K9" s="55">
        <v>406.94</v>
      </c>
      <c r="L9" s="87">
        <v>867.06</v>
      </c>
      <c r="M9" s="58">
        <f t="shared" si="0"/>
        <v>2306.0100000000002</v>
      </c>
      <c r="N9" s="57">
        <v>867.06</v>
      </c>
      <c r="O9" s="57">
        <v>0</v>
      </c>
      <c r="P9" s="56">
        <f t="shared" si="1"/>
        <v>0.14999907849389044</v>
      </c>
    </row>
    <row r="10" spans="1:18" hidden="1" x14ac:dyDescent="0.25">
      <c r="A10" s="55" t="s">
        <v>5</v>
      </c>
      <c r="B10" s="55" t="s">
        <v>236</v>
      </c>
      <c r="C10" s="65">
        <v>1040</v>
      </c>
      <c r="D10" s="55" t="s">
        <v>6</v>
      </c>
      <c r="E10" s="55">
        <v>170</v>
      </c>
      <c r="F10" s="59">
        <v>34</v>
      </c>
      <c r="G10" s="58">
        <v>1640.97</v>
      </c>
      <c r="H10" s="57">
        <v>328.19400000000002</v>
      </c>
      <c r="I10" s="83">
        <v>375.97</v>
      </c>
      <c r="J10" s="83">
        <v>1265</v>
      </c>
      <c r="K10" s="55">
        <v>246.15</v>
      </c>
      <c r="L10" s="87">
        <v>1018.85</v>
      </c>
      <c r="M10" s="58">
        <f t="shared" si="0"/>
        <v>1394.8200000000002</v>
      </c>
      <c r="N10" s="57">
        <v>1018.85</v>
      </c>
      <c r="O10" s="57">
        <v>0</v>
      </c>
      <c r="P10" s="56">
        <f t="shared" si="1"/>
        <v>0.15000274228048044</v>
      </c>
      <c r="Q10" s="4"/>
    </row>
    <row r="11" spans="1:18" hidden="1" x14ac:dyDescent="0.25">
      <c r="A11" s="55" t="s">
        <v>5</v>
      </c>
      <c r="B11" s="55" t="s">
        <v>237</v>
      </c>
      <c r="C11" s="65">
        <v>1042</v>
      </c>
      <c r="D11" s="55" t="s">
        <v>6</v>
      </c>
      <c r="E11" s="55">
        <v>513</v>
      </c>
      <c r="F11" s="59">
        <v>85</v>
      </c>
      <c r="G11" s="58">
        <v>4833.96</v>
      </c>
      <c r="H11" s="57">
        <v>805.66</v>
      </c>
      <c r="I11" s="83">
        <v>2101.96</v>
      </c>
      <c r="J11" s="83">
        <v>2732</v>
      </c>
      <c r="K11" s="55">
        <v>725.09</v>
      </c>
      <c r="L11" s="87">
        <v>2006.91</v>
      </c>
      <c r="M11" s="58">
        <f t="shared" si="0"/>
        <v>4108.87</v>
      </c>
      <c r="N11" s="57">
        <v>2006.91</v>
      </c>
      <c r="O11" s="57">
        <v>0</v>
      </c>
      <c r="P11" s="56">
        <f t="shared" si="1"/>
        <v>0.14999917252108003</v>
      </c>
    </row>
    <row r="12" spans="1:18" hidden="1" x14ac:dyDescent="0.25">
      <c r="A12" s="55" t="s">
        <v>5</v>
      </c>
      <c r="B12" s="55" t="s">
        <v>231</v>
      </c>
      <c r="C12" s="65">
        <v>1048</v>
      </c>
      <c r="D12" s="55" t="s">
        <v>6</v>
      </c>
      <c r="E12" s="55">
        <v>192</v>
      </c>
      <c r="F12" s="59">
        <v>38</v>
      </c>
      <c r="G12" s="58">
        <v>1863.96</v>
      </c>
      <c r="H12" s="57">
        <v>372.79199999999997</v>
      </c>
      <c r="I12" s="83">
        <v>1031.96</v>
      </c>
      <c r="J12" s="83">
        <v>832</v>
      </c>
      <c r="K12" s="55">
        <v>279.58999999999997</v>
      </c>
      <c r="L12" s="87">
        <v>552.41</v>
      </c>
      <c r="M12" s="58">
        <f t="shared" si="0"/>
        <v>1584.37</v>
      </c>
      <c r="N12" s="57">
        <v>552.41</v>
      </c>
      <c r="O12" s="57">
        <v>0</v>
      </c>
      <c r="P12" s="56">
        <f t="shared" si="1"/>
        <v>0.14999785403120236</v>
      </c>
    </row>
    <row r="13" spans="1:18" hidden="1" x14ac:dyDescent="0.25">
      <c r="A13" s="55" t="s">
        <v>5</v>
      </c>
      <c r="B13" s="55" t="s">
        <v>225</v>
      </c>
      <c r="C13" s="65">
        <v>1049</v>
      </c>
      <c r="D13" s="55" t="s">
        <v>6</v>
      </c>
      <c r="E13" s="55">
        <v>211</v>
      </c>
      <c r="F13" s="59">
        <v>35</v>
      </c>
      <c r="G13" s="58">
        <v>1953.93</v>
      </c>
      <c r="H13" s="57">
        <v>325.65499999999997</v>
      </c>
      <c r="I13" s="83">
        <v>1071.93</v>
      </c>
      <c r="J13" s="83">
        <v>882</v>
      </c>
      <c r="K13" s="55">
        <v>293.08999999999997</v>
      </c>
      <c r="L13" s="87">
        <v>588.91</v>
      </c>
      <c r="M13" s="58">
        <f t="shared" si="0"/>
        <v>1660.8400000000001</v>
      </c>
      <c r="N13" s="57">
        <v>588.91</v>
      </c>
      <c r="O13" s="57">
        <v>0</v>
      </c>
      <c r="P13" s="56">
        <f t="shared" si="1"/>
        <v>0.1500002558945305</v>
      </c>
    </row>
    <row r="14" spans="1:18" hidden="1" x14ac:dyDescent="0.25">
      <c r="A14" s="55" t="s">
        <v>5</v>
      </c>
      <c r="B14" s="55" t="s">
        <v>225</v>
      </c>
      <c r="C14" s="65">
        <v>1054</v>
      </c>
      <c r="D14" s="55" t="s">
        <v>6</v>
      </c>
      <c r="E14" s="55">
        <v>163</v>
      </c>
      <c r="F14" s="59">
        <v>40</v>
      </c>
      <c r="G14" s="58">
        <v>1663.99</v>
      </c>
      <c r="H14" s="57">
        <v>415.9975</v>
      </c>
      <c r="I14" s="83">
        <v>1192.99</v>
      </c>
      <c r="J14" s="83">
        <v>471</v>
      </c>
      <c r="K14" s="55">
        <v>249.6</v>
      </c>
      <c r="L14" s="87">
        <v>221.4</v>
      </c>
      <c r="M14" s="58">
        <f t="shared" si="0"/>
        <v>1414.39</v>
      </c>
      <c r="N14" s="57">
        <v>221.4</v>
      </c>
      <c r="O14" s="57">
        <v>0</v>
      </c>
      <c r="P14" s="56">
        <f t="shared" si="1"/>
        <v>0.15000090144772504</v>
      </c>
    </row>
    <row r="15" spans="1:18" hidden="1" x14ac:dyDescent="0.25">
      <c r="A15" s="55" t="s">
        <v>5</v>
      </c>
      <c r="B15" s="55" t="s">
        <v>240</v>
      </c>
      <c r="C15" s="65">
        <v>1058</v>
      </c>
      <c r="D15" s="55" t="s">
        <v>6</v>
      </c>
      <c r="E15" s="55">
        <v>361</v>
      </c>
      <c r="F15" s="59">
        <v>51</v>
      </c>
      <c r="G15" s="58">
        <v>3622.98</v>
      </c>
      <c r="H15" s="57">
        <v>517.56857100000002</v>
      </c>
      <c r="I15" s="83">
        <v>2161.98</v>
      </c>
      <c r="J15" s="83">
        <v>1461</v>
      </c>
      <c r="K15" s="55">
        <v>543.45000000000005</v>
      </c>
      <c r="L15" s="87">
        <v>917.55</v>
      </c>
      <c r="M15" s="58">
        <f t="shared" si="0"/>
        <v>3079.5299999999997</v>
      </c>
      <c r="N15" s="57">
        <v>917.55</v>
      </c>
      <c r="O15" s="57">
        <v>0</v>
      </c>
      <c r="P15" s="56">
        <f t="shared" si="1"/>
        <v>0.15000082804762932</v>
      </c>
    </row>
    <row r="16" spans="1:18" hidden="1" x14ac:dyDescent="0.25">
      <c r="A16" s="55" t="s">
        <v>5</v>
      </c>
      <c r="B16" s="55" t="s">
        <v>247</v>
      </c>
      <c r="C16" s="65">
        <v>1062</v>
      </c>
      <c r="D16" s="55" t="s">
        <v>6</v>
      </c>
      <c r="E16" s="55">
        <v>228</v>
      </c>
      <c r="F16" s="59">
        <v>38</v>
      </c>
      <c r="G16" s="58">
        <v>2032</v>
      </c>
      <c r="H16" s="57">
        <v>338.66666600000002</v>
      </c>
      <c r="I16" s="83">
        <v>0</v>
      </c>
      <c r="J16" s="83">
        <v>2032</v>
      </c>
      <c r="K16" s="55">
        <v>304.8</v>
      </c>
      <c r="L16" s="87">
        <v>1727.2</v>
      </c>
      <c r="M16" s="58">
        <f t="shared" si="0"/>
        <v>1727.2</v>
      </c>
      <c r="N16" s="57">
        <v>1727.2</v>
      </c>
      <c r="O16" s="57">
        <v>0</v>
      </c>
      <c r="P16" s="56">
        <f t="shared" si="1"/>
        <v>0.15</v>
      </c>
    </row>
    <row r="17" spans="1:16" hidden="1" x14ac:dyDescent="0.25">
      <c r="A17" s="55" t="s">
        <v>5</v>
      </c>
      <c r="B17" s="55" t="s">
        <v>225</v>
      </c>
      <c r="C17" s="65">
        <v>1069</v>
      </c>
      <c r="D17" s="55" t="s">
        <v>6</v>
      </c>
      <c r="E17" s="55">
        <v>1027</v>
      </c>
      <c r="F17" s="59">
        <v>79</v>
      </c>
      <c r="G17" s="58">
        <v>8877.99</v>
      </c>
      <c r="H17" s="57">
        <v>682.92230700000005</v>
      </c>
      <c r="I17" s="83">
        <v>1894.99</v>
      </c>
      <c r="J17" s="83">
        <v>6983</v>
      </c>
      <c r="K17" s="55">
        <v>1331.7</v>
      </c>
      <c r="L17" s="87">
        <v>5651.3</v>
      </c>
      <c r="M17" s="58">
        <f t="shared" si="0"/>
        <v>7546.29</v>
      </c>
      <c r="N17" s="57">
        <v>5651.3</v>
      </c>
      <c r="O17" s="57">
        <v>0</v>
      </c>
      <c r="P17" s="56">
        <f t="shared" si="1"/>
        <v>0.15000016895716262</v>
      </c>
    </row>
    <row r="18" spans="1:16" hidden="1" x14ac:dyDescent="0.25">
      <c r="A18" s="55" t="s">
        <v>5</v>
      </c>
      <c r="B18" s="55" t="s">
        <v>224</v>
      </c>
      <c r="C18" s="65">
        <v>1071</v>
      </c>
      <c r="D18" s="55" t="s">
        <v>6</v>
      </c>
      <c r="E18" s="55">
        <v>42</v>
      </c>
      <c r="F18" s="59">
        <v>21</v>
      </c>
      <c r="G18" s="58">
        <v>440</v>
      </c>
      <c r="H18" s="57">
        <v>220</v>
      </c>
      <c r="I18" s="83">
        <v>312</v>
      </c>
      <c r="J18" s="83">
        <v>128</v>
      </c>
      <c r="K18" s="55">
        <v>66</v>
      </c>
      <c r="L18" s="87">
        <v>62</v>
      </c>
      <c r="M18" s="58">
        <f t="shared" si="0"/>
        <v>374</v>
      </c>
      <c r="N18" s="57">
        <v>62</v>
      </c>
      <c r="O18" s="57">
        <v>0</v>
      </c>
      <c r="P18" s="56">
        <f t="shared" si="1"/>
        <v>0.15</v>
      </c>
    </row>
    <row r="19" spans="1:16" hidden="1" x14ac:dyDescent="0.25">
      <c r="A19" s="55" t="s">
        <v>5</v>
      </c>
      <c r="B19" s="55" t="s">
        <v>236</v>
      </c>
      <c r="C19" s="65">
        <v>1078</v>
      </c>
      <c r="D19" s="55" t="s">
        <v>6</v>
      </c>
      <c r="E19" s="55">
        <v>114</v>
      </c>
      <c r="F19" s="59">
        <v>38</v>
      </c>
      <c r="G19" s="58">
        <v>976</v>
      </c>
      <c r="H19" s="57">
        <v>325.33333299999998</v>
      </c>
      <c r="I19" s="83">
        <v>0</v>
      </c>
      <c r="J19" s="83">
        <v>976</v>
      </c>
      <c r="K19" s="55">
        <v>146.4</v>
      </c>
      <c r="L19" s="87">
        <v>829.6</v>
      </c>
      <c r="M19" s="58">
        <f t="shared" si="0"/>
        <v>829.6</v>
      </c>
      <c r="N19" s="57">
        <v>829.6</v>
      </c>
      <c r="O19" s="57">
        <v>0</v>
      </c>
      <c r="P19" s="56">
        <f t="shared" si="1"/>
        <v>0.15</v>
      </c>
    </row>
    <row r="20" spans="1:16" hidden="1" x14ac:dyDescent="0.25">
      <c r="A20" s="55" t="s">
        <v>5</v>
      </c>
      <c r="B20" s="55" t="s">
        <v>223</v>
      </c>
      <c r="C20" s="65">
        <v>1080</v>
      </c>
      <c r="D20" s="55" t="s">
        <v>6</v>
      </c>
      <c r="E20" s="55">
        <v>400</v>
      </c>
      <c r="F20" s="59">
        <v>50</v>
      </c>
      <c r="G20" s="58">
        <v>3718.99</v>
      </c>
      <c r="H20" s="57">
        <v>464.87374999999997</v>
      </c>
      <c r="I20" s="83">
        <v>1595.99</v>
      </c>
      <c r="J20" s="83">
        <v>2123</v>
      </c>
      <c r="K20" s="55">
        <v>557.85</v>
      </c>
      <c r="L20" s="87">
        <v>1565.15</v>
      </c>
      <c r="M20" s="58">
        <f t="shared" si="0"/>
        <v>3161.1400000000003</v>
      </c>
      <c r="N20" s="57">
        <v>1565.15</v>
      </c>
      <c r="O20" s="57">
        <v>0</v>
      </c>
      <c r="P20" s="56">
        <f t="shared" si="1"/>
        <v>0.15000040333531417</v>
      </c>
    </row>
    <row r="21" spans="1:16" hidden="1" x14ac:dyDescent="0.25">
      <c r="A21" s="55" t="s">
        <v>5</v>
      </c>
      <c r="B21" s="55" t="s">
        <v>221</v>
      </c>
      <c r="C21" s="65">
        <v>1082</v>
      </c>
      <c r="D21" s="55" t="s">
        <v>6</v>
      </c>
      <c r="E21" s="55">
        <v>80</v>
      </c>
      <c r="F21" s="59">
        <v>26</v>
      </c>
      <c r="G21" s="58">
        <v>690</v>
      </c>
      <c r="H21" s="57">
        <v>230</v>
      </c>
      <c r="I21" s="83">
        <v>0</v>
      </c>
      <c r="J21" s="83">
        <v>690</v>
      </c>
      <c r="K21" s="55">
        <v>103.5</v>
      </c>
      <c r="L21" s="87">
        <v>586.5</v>
      </c>
      <c r="M21" s="58">
        <f t="shared" si="0"/>
        <v>586.5</v>
      </c>
      <c r="N21" s="57">
        <v>586.5</v>
      </c>
      <c r="O21" s="57">
        <v>0</v>
      </c>
      <c r="P21" s="56">
        <f t="shared" si="1"/>
        <v>0.15</v>
      </c>
    </row>
    <row r="22" spans="1:16" hidden="1" x14ac:dyDescent="0.25">
      <c r="A22" s="55" t="s">
        <v>5</v>
      </c>
      <c r="B22" s="55" t="s">
        <v>237</v>
      </c>
      <c r="C22" s="65">
        <v>1085</v>
      </c>
      <c r="D22" s="55" t="s">
        <v>6</v>
      </c>
      <c r="E22" s="55">
        <v>748</v>
      </c>
      <c r="F22" s="59">
        <v>74</v>
      </c>
      <c r="G22" s="58">
        <v>7231.92</v>
      </c>
      <c r="H22" s="57">
        <v>723.19200000000001</v>
      </c>
      <c r="I22" s="83">
        <v>3721.92</v>
      </c>
      <c r="J22" s="83">
        <v>3510</v>
      </c>
      <c r="K22" s="55">
        <v>1084.79</v>
      </c>
      <c r="L22" s="87">
        <v>2425.21</v>
      </c>
      <c r="M22" s="58">
        <f t="shared" si="0"/>
        <v>6147.13</v>
      </c>
      <c r="N22" s="57">
        <v>2425.21</v>
      </c>
      <c r="O22" s="57">
        <v>0</v>
      </c>
      <c r="P22" s="56">
        <f t="shared" si="1"/>
        <v>0.15000027655173176</v>
      </c>
    </row>
    <row r="23" spans="1:16" hidden="1" x14ac:dyDescent="0.25">
      <c r="A23" s="55" t="s">
        <v>5</v>
      </c>
      <c r="B23" s="55" t="s">
        <v>247</v>
      </c>
      <c r="C23" s="65">
        <v>1090</v>
      </c>
      <c r="D23" s="55" t="s">
        <v>6</v>
      </c>
      <c r="E23" s="55">
        <v>195</v>
      </c>
      <c r="F23" s="59">
        <v>39</v>
      </c>
      <c r="G23" s="58">
        <v>1762</v>
      </c>
      <c r="H23" s="57">
        <v>352.4</v>
      </c>
      <c r="I23" s="83">
        <v>326</v>
      </c>
      <c r="J23" s="83">
        <v>1436</v>
      </c>
      <c r="K23" s="55">
        <v>264.3</v>
      </c>
      <c r="L23" s="87">
        <v>1171.7</v>
      </c>
      <c r="M23" s="58">
        <f t="shared" si="0"/>
        <v>1497.7</v>
      </c>
      <c r="N23" s="57">
        <v>1171.7</v>
      </c>
      <c r="O23" s="57">
        <v>0</v>
      </c>
      <c r="P23" s="56">
        <f t="shared" si="1"/>
        <v>0.15</v>
      </c>
    </row>
    <row r="24" spans="1:16" hidden="1" x14ac:dyDescent="0.25">
      <c r="A24" s="55" t="s">
        <v>5</v>
      </c>
      <c r="B24" s="55" t="s">
        <v>223</v>
      </c>
      <c r="C24" s="65">
        <v>1093</v>
      </c>
      <c r="D24" s="55" t="s">
        <v>6</v>
      </c>
      <c r="E24" s="55">
        <v>99</v>
      </c>
      <c r="F24" s="59">
        <v>24</v>
      </c>
      <c r="G24" s="58">
        <v>961</v>
      </c>
      <c r="H24" s="57">
        <v>240.25</v>
      </c>
      <c r="I24" s="83">
        <v>720</v>
      </c>
      <c r="J24" s="83">
        <v>241</v>
      </c>
      <c r="K24" s="55">
        <v>144.15</v>
      </c>
      <c r="L24" s="87">
        <v>96.85</v>
      </c>
      <c r="M24" s="58">
        <f t="shared" si="0"/>
        <v>816.85</v>
      </c>
      <c r="N24" s="57">
        <v>96.85</v>
      </c>
      <c r="O24" s="57">
        <v>0</v>
      </c>
      <c r="P24" s="56">
        <f t="shared" si="1"/>
        <v>0.15</v>
      </c>
    </row>
    <row r="25" spans="1:16" hidden="1" x14ac:dyDescent="0.25">
      <c r="A25" s="55" t="s">
        <v>5</v>
      </c>
      <c r="B25" s="55" t="s">
        <v>231</v>
      </c>
      <c r="C25" s="65">
        <v>1112</v>
      </c>
      <c r="D25" s="55" t="s">
        <v>6</v>
      </c>
      <c r="E25" s="55">
        <v>175</v>
      </c>
      <c r="F25" s="59">
        <v>58</v>
      </c>
      <c r="G25" s="58">
        <v>1586</v>
      </c>
      <c r="H25" s="57">
        <v>528.66666599999996</v>
      </c>
      <c r="I25" s="83">
        <v>392</v>
      </c>
      <c r="J25" s="83">
        <v>1194</v>
      </c>
      <c r="K25" s="55">
        <v>237.9</v>
      </c>
      <c r="L25" s="87">
        <v>956.1</v>
      </c>
      <c r="M25" s="58">
        <f t="shared" si="0"/>
        <v>1348.1</v>
      </c>
      <c r="N25" s="57">
        <v>956.1</v>
      </c>
      <c r="O25" s="57">
        <v>0</v>
      </c>
      <c r="P25" s="56">
        <f t="shared" si="1"/>
        <v>0.15</v>
      </c>
    </row>
    <row r="26" spans="1:16" hidden="1" x14ac:dyDescent="0.25">
      <c r="A26" s="55" t="s">
        <v>5</v>
      </c>
      <c r="B26" s="55" t="s">
        <v>246</v>
      </c>
      <c r="C26" s="65">
        <v>1122</v>
      </c>
      <c r="D26" s="55" t="s">
        <v>6</v>
      </c>
      <c r="E26" s="55">
        <v>100</v>
      </c>
      <c r="F26" s="59">
        <v>100</v>
      </c>
      <c r="G26" s="58">
        <v>879</v>
      </c>
      <c r="H26" s="57">
        <v>879</v>
      </c>
      <c r="I26" s="83">
        <v>61</v>
      </c>
      <c r="J26" s="83">
        <v>818</v>
      </c>
      <c r="K26" s="55">
        <v>131.85</v>
      </c>
      <c r="L26" s="87">
        <v>686.15</v>
      </c>
      <c r="M26" s="58">
        <f t="shared" si="0"/>
        <v>747.15</v>
      </c>
      <c r="N26" s="57">
        <v>686.15</v>
      </c>
      <c r="O26" s="57">
        <v>0</v>
      </c>
      <c r="P26" s="56">
        <f t="shared" si="1"/>
        <v>0.15</v>
      </c>
    </row>
    <row r="27" spans="1:16" hidden="1" x14ac:dyDescent="0.25">
      <c r="A27" s="55" t="s">
        <v>5</v>
      </c>
      <c r="B27" s="55" t="s">
        <v>237</v>
      </c>
      <c r="C27" s="65">
        <v>1146</v>
      </c>
      <c r="D27" s="55" t="s">
        <v>6</v>
      </c>
      <c r="E27" s="55">
        <v>870</v>
      </c>
      <c r="F27" s="59">
        <v>87</v>
      </c>
      <c r="G27" s="58">
        <v>8045.9</v>
      </c>
      <c r="H27" s="57">
        <v>804.59</v>
      </c>
      <c r="I27" s="83">
        <v>3248.9</v>
      </c>
      <c r="J27" s="83">
        <v>4797</v>
      </c>
      <c r="K27" s="55">
        <v>1206.8900000000001</v>
      </c>
      <c r="L27" s="87">
        <v>3590.12</v>
      </c>
      <c r="M27" s="58">
        <f t="shared" si="0"/>
        <v>6839.02</v>
      </c>
      <c r="N27" s="57">
        <v>3590.12</v>
      </c>
      <c r="O27" s="57">
        <v>-0.01</v>
      </c>
      <c r="P27" s="56">
        <f t="shared" si="1"/>
        <v>0.15000062143451948</v>
      </c>
    </row>
    <row r="28" spans="1:16" hidden="1" x14ac:dyDescent="0.25">
      <c r="A28" s="55" t="s">
        <v>5</v>
      </c>
      <c r="B28" s="55" t="s">
        <v>237</v>
      </c>
      <c r="C28" s="65">
        <v>1155</v>
      </c>
      <c r="D28" s="55" t="s">
        <v>6</v>
      </c>
      <c r="E28" s="55">
        <v>114</v>
      </c>
      <c r="F28" s="59">
        <v>28</v>
      </c>
      <c r="G28" s="58">
        <v>1214</v>
      </c>
      <c r="H28" s="57">
        <v>303.5</v>
      </c>
      <c r="I28" s="83">
        <v>796</v>
      </c>
      <c r="J28" s="83">
        <v>418</v>
      </c>
      <c r="K28" s="55">
        <v>182.1</v>
      </c>
      <c r="L28" s="87">
        <v>235.9</v>
      </c>
      <c r="M28" s="58">
        <f t="shared" si="0"/>
        <v>1031.9000000000001</v>
      </c>
      <c r="N28" s="57">
        <v>235.9</v>
      </c>
      <c r="O28" s="57">
        <v>0</v>
      </c>
      <c r="P28" s="56">
        <f t="shared" si="1"/>
        <v>0.15</v>
      </c>
    </row>
    <row r="29" spans="1:16" hidden="1" x14ac:dyDescent="0.25">
      <c r="A29" s="55" t="s">
        <v>5</v>
      </c>
      <c r="B29" s="55" t="s">
        <v>237</v>
      </c>
      <c r="C29" s="65">
        <v>1164</v>
      </c>
      <c r="D29" s="55" t="s">
        <v>6</v>
      </c>
      <c r="E29" s="55">
        <v>4</v>
      </c>
      <c r="F29" s="59">
        <v>4</v>
      </c>
      <c r="G29" s="58">
        <v>31</v>
      </c>
      <c r="H29" s="57">
        <v>31</v>
      </c>
      <c r="I29" s="83">
        <v>31</v>
      </c>
      <c r="J29" s="83">
        <v>0</v>
      </c>
      <c r="K29" s="55">
        <v>4.6500000000000004</v>
      </c>
      <c r="L29" s="87">
        <v>-4.6500000000000004</v>
      </c>
      <c r="M29" s="58">
        <f t="shared" si="0"/>
        <v>26.35</v>
      </c>
      <c r="N29" s="57">
        <v>0</v>
      </c>
      <c r="O29" s="57">
        <v>-4.6500000000000004</v>
      </c>
      <c r="P29" s="56">
        <f t="shared" si="1"/>
        <v>0.15000000000000002</v>
      </c>
    </row>
    <row r="30" spans="1:16" hidden="1" x14ac:dyDescent="0.25">
      <c r="A30" s="55" t="s">
        <v>5</v>
      </c>
      <c r="B30" s="55" t="s">
        <v>225</v>
      </c>
      <c r="C30" s="65">
        <v>1177</v>
      </c>
      <c r="D30" s="55" t="s">
        <v>6</v>
      </c>
      <c r="E30" s="55">
        <v>46</v>
      </c>
      <c r="F30" s="59">
        <v>15</v>
      </c>
      <c r="G30" s="58">
        <v>711.99</v>
      </c>
      <c r="H30" s="57">
        <v>237.33</v>
      </c>
      <c r="I30" s="83">
        <v>632.99</v>
      </c>
      <c r="J30" s="83">
        <v>79</v>
      </c>
      <c r="K30" s="55">
        <v>106.8</v>
      </c>
      <c r="L30" s="87">
        <v>-27.8</v>
      </c>
      <c r="M30" s="58">
        <f t="shared" si="0"/>
        <v>605.19000000000005</v>
      </c>
      <c r="N30" s="57">
        <v>0</v>
      </c>
      <c r="O30" s="57">
        <v>-27.8</v>
      </c>
      <c r="P30" s="56">
        <f t="shared" si="1"/>
        <v>0.15000210677116252</v>
      </c>
    </row>
    <row r="31" spans="1:16" hidden="1" x14ac:dyDescent="0.25">
      <c r="A31" s="55" t="s">
        <v>5</v>
      </c>
      <c r="B31" s="55" t="s">
        <v>245</v>
      </c>
      <c r="C31" s="65">
        <v>1181</v>
      </c>
      <c r="D31" s="55" t="s">
        <v>6</v>
      </c>
      <c r="E31" s="55">
        <v>86</v>
      </c>
      <c r="F31" s="59">
        <v>21</v>
      </c>
      <c r="G31" s="58">
        <v>737</v>
      </c>
      <c r="H31" s="57">
        <v>184.25</v>
      </c>
      <c r="I31" s="83">
        <v>0</v>
      </c>
      <c r="J31" s="83">
        <v>737</v>
      </c>
      <c r="K31" s="55">
        <v>110.55</v>
      </c>
      <c r="L31" s="87">
        <v>626.45000000000005</v>
      </c>
      <c r="M31" s="58">
        <f t="shared" si="0"/>
        <v>626.45000000000005</v>
      </c>
      <c r="N31" s="57">
        <v>626.45000000000005</v>
      </c>
      <c r="O31" s="57">
        <v>0</v>
      </c>
      <c r="P31" s="56">
        <f t="shared" si="1"/>
        <v>0.15</v>
      </c>
    </row>
    <row r="32" spans="1:16" hidden="1" x14ac:dyDescent="0.25">
      <c r="A32" s="55" t="s">
        <v>5</v>
      </c>
      <c r="B32" s="55" t="s">
        <v>225</v>
      </c>
      <c r="C32" s="65">
        <v>1196</v>
      </c>
      <c r="D32" s="55" t="s">
        <v>6</v>
      </c>
      <c r="E32" s="55">
        <v>101</v>
      </c>
      <c r="F32" s="59">
        <v>20</v>
      </c>
      <c r="G32" s="58">
        <v>1216</v>
      </c>
      <c r="H32" s="57">
        <v>243.2</v>
      </c>
      <c r="I32" s="83">
        <v>909</v>
      </c>
      <c r="J32" s="83">
        <v>307</v>
      </c>
      <c r="K32" s="55">
        <v>182.4</v>
      </c>
      <c r="L32" s="87">
        <v>124.6</v>
      </c>
      <c r="M32" s="58">
        <f t="shared" si="0"/>
        <v>1033.5999999999999</v>
      </c>
      <c r="N32" s="57">
        <v>124.6</v>
      </c>
      <c r="O32" s="57">
        <v>0</v>
      </c>
      <c r="P32" s="56">
        <f t="shared" si="1"/>
        <v>0.15</v>
      </c>
    </row>
    <row r="33" spans="1:16" hidden="1" x14ac:dyDescent="0.25">
      <c r="A33" s="55" t="s">
        <v>5</v>
      </c>
      <c r="B33" s="55" t="s">
        <v>244</v>
      </c>
      <c r="C33" s="65">
        <v>1204</v>
      </c>
      <c r="D33" s="55" t="s">
        <v>6</v>
      </c>
      <c r="E33" s="55">
        <v>76</v>
      </c>
      <c r="F33" s="59">
        <v>76</v>
      </c>
      <c r="G33" s="58">
        <v>714</v>
      </c>
      <c r="H33" s="57">
        <v>714</v>
      </c>
      <c r="I33" s="83">
        <v>714</v>
      </c>
      <c r="J33" s="83">
        <v>0</v>
      </c>
      <c r="K33" s="55">
        <v>107.1</v>
      </c>
      <c r="L33" s="87">
        <v>-107.1</v>
      </c>
      <c r="M33" s="58">
        <f t="shared" si="0"/>
        <v>606.9</v>
      </c>
      <c r="N33" s="57">
        <v>0</v>
      </c>
      <c r="O33" s="57">
        <v>-107.1</v>
      </c>
      <c r="P33" s="56">
        <f t="shared" si="1"/>
        <v>0.15</v>
      </c>
    </row>
    <row r="34" spans="1:16" hidden="1" x14ac:dyDescent="0.25">
      <c r="A34" s="55" t="s">
        <v>5</v>
      </c>
      <c r="B34" s="55" t="s">
        <v>226</v>
      </c>
      <c r="C34" s="65">
        <v>1207</v>
      </c>
      <c r="D34" s="55" t="s">
        <v>6</v>
      </c>
      <c r="E34" s="55">
        <v>133</v>
      </c>
      <c r="F34" s="59">
        <v>44</v>
      </c>
      <c r="G34" s="58">
        <v>1292.99</v>
      </c>
      <c r="H34" s="57">
        <v>430.996666</v>
      </c>
      <c r="I34" s="83">
        <v>968.99</v>
      </c>
      <c r="J34" s="83">
        <v>324</v>
      </c>
      <c r="K34" s="55">
        <v>193.95</v>
      </c>
      <c r="L34" s="87">
        <v>130.05000000000001</v>
      </c>
      <c r="M34" s="58">
        <f t="shared" si="0"/>
        <v>1099.04</v>
      </c>
      <c r="N34" s="57">
        <v>130.05000000000001</v>
      </c>
      <c r="O34" s="57">
        <v>0</v>
      </c>
      <c r="P34" s="56">
        <f t="shared" si="1"/>
        <v>0.15000116010177958</v>
      </c>
    </row>
    <row r="35" spans="1:16" hidden="1" x14ac:dyDescent="0.25">
      <c r="A35" s="55" t="s">
        <v>5</v>
      </c>
      <c r="B35" s="55" t="s">
        <v>243</v>
      </c>
      <c r="C35" s="65">
        <v>1211</v>
      </c>
      <c r="D35" s="55" t="s">
        <v>6</v>
      </c>
      <c r="E35" s="55">
        <v>415</v>
      </c>
      <c r="F35" s="59">
        <v>83</v>
      </c>
      <c r="G35" s="58">
        <v>3703</v>
      </c>
      <c r="H35" s="57">
        <v>740.6</v>
      </c>
      <c r="I35" s="83">
        <v>396</v>
      </c>
      <c r="J35" s="83">
        <v>3307</v>
      </c>
      <c r="K35" s="55">
        <v>555.45000000000005</v>
      </c>
      <c r="L35" s="87">
        <v>2751.55</v>
      </c>
      <c r="M35" s="58">
        <f t="shared" si="0"/>
        <v>3147.55</v>
      </c>
      <c r="N35" s="57">
        <v>2751.55</v>
      </c>
      <c r="O35" s="57">
        <v>0</v>
      </c>
      <c r="P35" s="56">
        <f t="shared" si="1"/>
        <v>0.15000000000000002</v>
      </c>
    </row>
    <row r="36" spans="1:16" hidden="1" x14ac:dyDescent="0.25">
      <c r="A36" s="55" t="s">
        <v>5</v>
      </c>
      <c r="B36" s="55" t="s">
        <v>242</v>
      </c>
      <c r="C36" s="65">
        <v>1212</v>
      </c>
      <c r="D36" s="55" t="s">
        <v>6</v>
      </c>
      <c r="E36" s="55">
        <v>285</v>
      </c>
      <c r="F36" s="59">
        <v>57</v>
      </c>
      <c r="G36" s="58">
        <v>2726</v>
      </c>
      <c r="H36" s="57">
        <v>545.20000000000005</v>
      </c>
      <c r="I36" s="83">
        <v>678</v>
      </c>
      <c r="J36" s="83">
        <v>2048</v>
      </c>
      <c r="K36" s="55">
        <v>408.9</v>
      </c>
      <c r="L36" s="87">
        <v>1639.1</v>
      </c>
      <c r="M36" s="58">
        <f t="shared" si="0"/>
        <v>2317.1</v>
      </c>
      <c r="N36" s="57">
        <v>1639.1</v>
      </c>
      <c r="O36" s="57">
        <v>0</v>
      </c>
      <c r="P36" s="56">
        <f t="shared" si="1"/>
        <v>0.15</v>
      </c>
    </row>
    <row r="37" spans="1:16" hidden="1" x14ac:dyDescent="0.25">
      <c r="A37" s="55" t="s">
        <v>5</v>
      </c>
      <c r="B37" s="55" t="s">
        <v>231</v>
      </c>
      <c r="C37" s="65">
        <v>1216</v>
      </c>
      <c r="D37" s="55" t="s">
        <v>6</v>
      </c>
      <c r="E37" s="55">
        <v>289</v>
      </c>
      <c r="F37" s="59">
        <v>72</v>
      </c>
      <c r="G37" s="58">
        <v>2731</v>
      </c>
      <c r="H37" s="57">
        <v>682.75</v>
      </c>
      <c r="I37" s="83">
        <v>1649</v>
      </c>
      <c r="J37" s="83">
        <v>1082</v>
      </c>
      <c r="K37" s="55">
        <v>409.65</v>
      </c>
      <c r="L37" s="87">
        <v>672.35</v>
      </c>
      <c r="M37" s="58">
        <f t="shared" si="0"/>
        <v>2321.35</v>
      </c>
      <c r="N37" s="57">
        <v>672.35</v>
      </c>
      <c r="O37" s="57">
        <v>0</v>
      </c>
      <c r="P37" s="56">
        <f t="shared" si="1"/>
        <v>0.15</v>
      </c>
    </row>
    <row r="38" spans="1:16" hidden="1" x14ac:dyDescent="0.25">
      <c r="A38" s="55" t="s">
        <v>5</v>
      </c>
      <c r="B38" s="55" t="s">
        <v>237</v>
      </c>
      <c r="C38" s="65">
        <v>1217</v>
      </c>
      <c r="D38" s="55" t="s">
        <v>6</v>
      </c>
      <c r="E38" s="55">
        <v>363</v>
      </c>
      <c r="F38" s="59">
        <v>45</v>
      </c>
      <c r="G38" s="58">
        <v>3339.99</v>
      </c>
      <c r="H38" s="57">
        <v>417.49874999999997</v>
      </c>
      <c r="I38" s="83">
        <v>869.99</v>
      </c>
      <c r="J38" s="83">
        <v>2470</v>
      </c>
      <c r="K38" s="55">
        <v>501</v>
      </c>
      <c r="L38" s="87">
        <v>1969</v>
      </c>
      <c r="M38" s="58">
        <f t="shared" si="0"/>
        <v>2838.99</v>
      </c>
      <c r="N38" s="57">
        <v>1969</v>
      </c>
      <c r="O38" s="57">
        <v>0</v>
      </c>
      <c r="P38" s="56">
        <f t="shared" si="1"/>
        <v>0.15000044910314103</v>
      </c>
    </row>
    <row r="39" spans="1:16" hidden="1" x14ac:dyDescent="0.25">
      <c r="A39" s="55" t="s">
        <v>5</v>
      </c>
      <c r="B39" s="55" t="s">
        <v>226</v>
      </c>
      <c r="C39" s="65">
        <v>1222</v>
      </c>
      <c r="D39" s="55" t="s">
        <v>6</v>
      </c>
      <c r="E39" s="55">
        <v>147</v>
      </c>
      <c r="F39" s="59">
        <v>49</v>
      </c>
      <c r="G39" s="58">
        <v>1477.95</v>
      </c>
      <c r="H39" s="57">
        <v>492.65</v>
      </c>
      <c r="I39" s="83">
        <v>1011.95</v>
      </c>
      <c r="J39" s="83">
        <v>466</v>
      </c>
      <c r="K39" s="55">
        <v>221.69</v>
      </c>
      <c r="L39" s="87">
        <v>244.31</v>
      </c>
      <c r="M39" s="58">
        <f t="shared" si="0"/>
        <v>1256.26</v>
      </c>
      <c r="N39" s="57">
        <v>244.31</v>
      </c>
      <c r="O39" s="57">
        <v>0</v>
      </c>
      <c r="P39" s="56">
        <f t="shared" si="1"/>
        <v>0.14999830846781015</v>
      </c>
    </row>
    <row r="40" spans="1:16" hidden="1" x14ac:dyDescent="0.25">
      <c r="A40" s="55" t="s">
        <v>5</v>
      </c>
      <c r="B40" s="55" t="s">
        <v>226</v>
      </c>
      <c r="C40" s="65">
        <v>1228</v>
      </c>
      <c r="D40" s="55" t="s">
        <v>6</v>
      </c>
      <c r="E40" s="55">
        <v>63</v>
      </c>
      <c r="F40" s="59">
        <v>31</v>
      </c>
      <c r="G40" s="58">
        <v>614</v>
      </c>
      <c r="H40" s="57">
        <v>307</v>
      </c>
      <c r="I40" s="83">
        <v>241</v>
      </c>
      <c r="J40" s="83">
        <v>373</v>
      </c>
      <c r="K40" s="55">
        <v>92.1</v>
      </c>
      <c r="L40" s="87">
        <v>280.89999999999998</v>
      </c>
      <c r="M40" s="58">
        <f t="shared" si="0"/>
        <v>521.9</v>
      </c>
      <c r="N40" s="57">
        <v>280.89999999999998</v>
      </c>
      <c r="O40" s="57">
        <v>0</v>
      </c>
      <c r="P40" s="56">
        <f t="shared" si="1"/>
        <v>0.15</v>
      </c>
    </row>
    <row r="41" spans="1:16" hidden="1" x14ac:dyDescent="0.25">
      <c r="A41" s="55" t="s">
        <v>5</v>
      </c>
      <c r="B41" s="55" t="s">
        <v>241</v>
      </c>
      <c r="C41" s="65">
        <v>1245</v>
      </c>
      <c r="D41" s="55" t="s">
        <v>6</v>
      </c>
      <c r="E41" s="55">
        <v>334</v>
      </c>
      <c r="F41" s="59">
        <v>55</v>
      </c>
      <c r="G41" s="58">
        <v>3108.99</v>
      </c>
      <c r="H41" s="57">
        <v>518.16499999999996</v>
      </c>
      <c r="I41" s="83">
        <v>1559.99</v>
      </c>
      <c r="J41" s="83">
        <v>1549</v>
      </c>
      <c r="K41" s="55">
        <v>466.35</v>
      </c>
      <c r="L41" s="87">
        <v>1082.6500000000001</v>
      </c>
      <c r="M41" s="58">
        <f t="shared" si="0"/>
        <v>2642.6400000000003</v>
      </c>
      <c r="N41" s="57">
        <v>1082.6500000000001</v>
      </c>
      <c r="O41" s="57">
        <v>0</v>
      </c>
      <c r="P41" s="56">
        <f t="shared" si="1"/>
        <v>0.15000048247179953</v>
      </c>
    </row>
    <row r="42" spans="1:16" hidden="1" x14ac:dyDescent="0.25">
      <c r="A42" s="55" t="s">
        <v>5</v>
      </c>
      <c r="B42" s="55" t="s">
        <v>221</v>
      </c>
      <c r="C42" s="65">
        <v>1246</v>
      </c>
      <c r="D42" s="55" t="s">
        <v>6</v>
      </c>
      <c r="E42" s="55">
        <v>167</v>
      </c>
      <c r="F42" s="59">
        <v>55</v>
      </c>
      <c r="G42" s="58">
        <v>1511.99</v>
      </c>
      <c r="H42" s="57">
        <v>503.996666</v>
      </c>
      <c r="I42" s="83">
        <v>160.99</v>
      </c>
      <c r="J42" s="83">
        <v>1351</v>
      </c>
      <c r="K42" s="55">
        <v>226.8</v>
      </c>
      <c r="L42" s="87">
        <v>1124.2</v>
      </c>
      <c r="M42" s="58">
        <f t="shared" si="0"/>
        <v>1285.19</v>
      </c>
      <c r="N42" s="57">
        <v>1124.2</v>
      </c>
      <c r="O42" s="57">
        <v>0</v>
      </c>
      <c r="P42" s="56">
        <f t="shared" si="1"/>
        <v>0.15000099207005338</v>
      </c>
    </row>
    <row r="43" spans="1:16" hidden="1" x14ac:dyDescent="0.25">
      <c r="A43" s="55" t="s">
        <v>5</v>
      </c>
      <c r="B43" s="55" t="s">
        <v>225</v>
      </c>
      <c r="C43" s="65">
        <v>1247</v>
      </c>
      <c r="D43" s="55" t="s">
        <v>6</v>
      </c>
      <c r="E43" s="55">
        <v>117</v>
      </c>
      <c r="F43" s="59">
        <v>29</v>
      </c>
      <c r="G43" s="58">
        <v>1164.9100000000001</v>
      </c>
      <c r="H43" s="57">
        <v>291.22750000000002</v>
      </c>
      <c r="I43" s="83">
        <v>1060.9100000000001</v>
      </c>
      <c r="J43" s="83">
        <v>104</v>
      </c>
      <c r="K43" s="55">
        <v>174.74</v>
      </c>
      <c r="L43" s="87">
        <v>-70.739999999999995</v>
      </c>
      <c r="M43" s="58">
        <f t="shared" si="0"/>
        <v>990.17000000000007</v>
      </c>
      <c r="N43" s="57">
        <v>0</v>
      </c>
      <c r="O43" s="57">
        <v>-70.739999999999995</v>
      </c>
      <c r="P43" s="56">
        <f t="shared" si="1"/>
        <v>0.15000300452395463</v>
      </c>
    </row>
    <row r="44" spans="1:16" hidden="1" x14ac:dyDescent="0.25">
      <c r="A44" s="55" t="s">
        <v>5</v>
      </c>
      <c r="B44" s="55" t="s">
        <v>238</v>
      </c>
      <c r="C44" s="65">
        <v>1250</v>
      </c>
      <c r="D44" s="55" t="s">
        <v>6</v>
      </c>
      <c r="E44" s="55">
        <v>66</v>
      </c>
      <c r="F44" s="59">
        <v>66</v>
      </c>
      <c r="G44" s="58">
        <v>634.99</v>
      </c>
      <c r="H44" s="57">
        <v>634.99</v>
      </c>
      <c r="I44" s="83">
        <v>311.99</v>
      </c>
      <c r="J44" s="83">
        <v>323</v>
      </c>
      <c r="K44" s="55">
        <v>95.25</v>
      </c>
      <c r="L44" s="87">
        <v>227.75</v>
      </c>
      <c r="M44" s="58">
        <f t="shared" si="0"/>
        <v>539.74</v>
      </c>
      <c r="N44" s="57">
        <v>227.75</v>
      </c>
      <c r="O44" s="57">
        <v>0</v>
      </c>
      <c r="P44" s="56">
        <f t="shared" si="1"/>
        <v>0.15000236224192506</v>
      </c>
    </row>
    <row r="45" spans="1:16" hidden="1" x14ac:dyDescent="0.25">
      <c r="A45" s="55" t="s">
        <v>5</v>
      </c>
      <c r="B45" s="55" t="s">
        <v>237</v>
      </c>
      <c r="C45" s="65">
        <v>1258</v>
      </c>
      <c r="D45" s="55" t="s">
        <v>6</v>
      </c>
      <c r="E45" s="55">
        <v>692</v>
      </c>
      <c r="F45" s="59">
        <v>62</v>
      </c>
      <c r="G45" s="58">
        <v>6167.97</v>
      </c>
      <c r="H45" s="57">
        <v>560.72454500000003</v>
      </c>
      <c r="I45" s="83">
        <v>2209.9699999999998</v>
      </c>
      <c r="J45" s="83">
        <v>3958</v>
      </c>
      <c r="K45" s="55">
        <v>925.2</v>
      </c>
      <c r="L45" s="87">
        <v>3032.8</v>
      </c>
      <c r="M45" s="58">
        <f t="shared" si="0"/>
        <v>5242.7700000000004</v>
      </c>
      <c r="N45" s="57">
        <v>3032.8</v>
      </c>
      <c r="O45" s="57">
        <v>0</v>
      </c>
      <c r="P45" s="56">
        <f t="shared" si="1"/>
        <v>0.15000072957553295</v>
      </c>
    </row>
    <row r="46" spans="1:16" hidden="1" x14ac:dyDescent="0.25">
      <c r="A46" s="55" t="s">
        <v>5</v>
      </c>
      <c r="B46" s="55" t="s">
        <v>237</v>
      </c>
      <c r="C46" s="65">
        <v>1267</v>
      </c>
      <c r="D46" s="55" t="s">
        <v>6</v>
      </c>
      <c r="E46" s="55">
        <v>550</v>
      </c>
      <c r="F46" s="59">
        <v>42</v>
      </c>
      <c r="G46" s="58">
        <v>4931.97</v>
      </c>
      <c r="H46" s="57">
        <v>379.38230700000003</v>
      </c>
      <c r="I46" s="83">
        <v>1816.97</v>
      </c>
      <c r="J46" s="83">
        <v>3115</v>
      </c>
      <c r="K46" s="55">
        <v>739.8</v>
      </c>
      <c r="L46" s="87">
        <v>2375.1999999999998</v>
      </c>
      <c r="M46" s="58">
        <f t="shared" si="0"/>
        <v>4192.17</v>
      </c>
      <c r="N46" s="57">
        <v>2375.1999999999998</v>
      </c>
      <c r="O46" s="57">
        <v>0</v>
      </c>
      <c r="P46" s="56">
        <f t="shared" si="1"/>
        <v>0.15000091241430907</v>
      </c>
    </row>
    <row r="47" spans="1:16" hidden="1" x14ac:dyDescent="0.25">
      <c r="A47" s="55" t="s">
        <v>5</v>
      </c>
      <c r="B47" s="55" t="s">
        <v>231</v>
      </c>
      <c r="C47" s="65">
        <v>1279</v>
      </c>
      <c r="D47" s="55" t="s">
        <v>7</v>
      </c>
      <c r="E47" s="55">
        <v>56</v>
      </c>
      <c r="F47" s="59">
        <v>14</v>
      </c>
      <c r="G47" s="58">
        <v>485</v>
      </c>
      <c r="H47" s="57">
        <v>121.25</v>
      </c>
      <c r="I47" s="83">
        <v>101</v>
      </c>
      <c r="J47" s="83">
        <v>384</v>
      </c>
      <c r="K47" s="55">
        <v>82.45</v>
      </c>
      <c r="L47" s="87">
        <v>301.55</v>
      </c>
      <c r="M47" s="58">
        <f t="shared" si="0"/>
        <v>402.55</v>
      </c>
      <c r="N47" s="57">
        <v>301.55</v>
      </c>
      <c r="O47" s="57">
        <v>0</v>
      </c>
      <c r="P47" s="56">
        <f t="shared" si="1"/>
        <v>0.17</v>
      </c>
    </row>
    <row r="48" spans="1:16" hidden="1" x14ac:dyDescent="0.25">
      <c r="A48" s="55" t="s">
        <v>5</v>
      </c>
      <c r="B48" s="55" t="s">
        <v>221</v>
      </c>
      <c r="C48" s="65">
        <v>1281</v>
      </c>
      <c r="D48" s="55" t="s">
        <v>7</v>
      </c>
      <c r="E48" s="55">
        <v>81</v>
      </c>
      <c r="F48" s="59">
        <v>20</v>
      </c>
      <c r="G48" s="58">
        <v>710</v>
      </c>
      <c r="H48" s="57">
        <v>177.5</v>
      </c>
      <c r="I48" s="83">
        <v>24</v>
      </c>
      <c r="J48" s="83">
        <v>686</v>
      </c>
      <c r="K48" s="55">
        <v>120.7</v>
      </c>
      <c r="L48" s="87">
        <v>565.29999999999995</v>
      </c>
      <c r="M48" s="58">
        <f t="shared" si="0"/>
        <v>589.29999999999995</v>
      </c>
      <c r="N48" s="57">
        <v>565.29999999999995</v>
      </c>
      <c r="O48" s="57">
        <v>0</v>
      </c>
      <c r="P48" s="56">
        <f t="shared" si="1"/>
        <v>0.17</v>
      </c>
    </row>
    <row r="49" spans="1:16" hidden="1" x14ac:dyDescent="0.25">
      <c r="A49" s="55" t="s">
        <v>5</v>
      </c>
      <c r="B49" s="55" t="s">
        <v>239</v>
      </c>
      <c r="C49" s="65">
        <v>1285</v>
      </c>
      <c r="D49" s="55" t="s">
        <v>6</v>
      </c>
      <c r="E49" s="55">
        <v>23</v>
      </c>
      <c r="F49" s="59">
        <v>23</v>
      </c>
      <c r="G49" s="58">
        <v>193</v>
      </c>
      <c r="H49" s="57">
        <v>193</v>
      </c>
      <c r="I49" s="83">
        <v>0</v>
      </c>
      <c r="J49" s="83">
        <v>193</v>
      </c>
      <c r="K49" s="55">
        <v>28.95</v>
      </c>
      <c r="L49" s="87">
        <v>164.05</v>
      </c>
      <c r="M49" s="58">
        <f t="shared" si="0"/>
        <v>164.05</v>
      </c>
      <c r="N49" s="57">
        <v>164.05</v>
      </c>
      <c r="O49" s="57">
        <v>0</v>
      </c>
      <c r="P49" s="56">
        <f t="shared" si="1"/>
        <v>0.15</v>
      </c>
    </row>
    <row r="50" spans="1:16" hidden="1" x14ac:dyDescent="0.25">
      <c r="A50" s="55" t="s">
        <v>5</v>
      </c>
      <c r="B50" s="55" t="s">
        <v>225</v>
      </c>
      <c r="C50" s="65">
        <v>1289</v>
      </c>
      <c r="D50" s="55" t="s">
        <v>6</v>
      </c>
      <c r="E50" s="55">
        <v>73</v>
      </c>
      <c r="F50" s="59">
        <v>36</v>
      </c>
      <c r="G50" s="58">
        <v>636</v>
      </c>
      <c r="H50" s="57">
        <v>318</v>
      </c>
      <c r="I50" s="83">
        <v>112</v>
      </c>
      <c r="J50" s="83">
        <v>524</v>
      </c>
      <c r="K50" s="55">
        <v>95.4</v>
      </c>
      <c r="L50" s="87">
        <v>428.6</v>
      </c>
      <c r="M50" s="58">
        <f t="shared" si="0"/>
        <v>540.6</v>
      </c>
      <c r="N50" s="57">
        <v>428.6</v>
      </c>
      <c r="O50" s="57">
        <v>0</v>
      </c>
      <c r="P50" s="56">
        <f t="shared" si="1"/>
        <v>0.15000000000000002</v>
      </c>
    </row>
    <row r="51" spans="1:16" hidden="1" x14ac:dyDescent="0.25">
      <c r="A51" s="55" t="s">
        <v>5</v>
      </c>
      <c r="B51" s="55" t="s">
        <v>239</v>
      </c>
      <c r="C51" s="65">
        <v>1297</v>
      </c>
      <c r="D51" s="55" t="s">
        <v>6</v>
      </c>
      <c r="E51" s="55">
        <v>104</v>
      </c>
      <c r="F51" s="59">
        <v>104</v>
      </c>
      <c r="G51" s="58">
        <v>962</v>
      </c>
      <c r="H51" s="57">
        <v>962</v>
      </c>
      <c r="I51" s="83">
        <v>279</v>
      </c>
      <c r="J51" s="83">
        <v>683</v>
      </c>
      <c r="K51" s="55">
        <v>144.30000000000001</v>
      </c>
      <c r="L51" s="87">
        <v>538.70000000000005</v>
      </c>
      <c r="M51" s="58">
        <f t="shared" si="0"/>
        <v>817.7</v>
      </c>
      <c r="N51" s="57">
        <v>538.70000000000005</v>
      </c>
      <c r="O51" s="57">
        <v>0</v>
      </c>
      <c r="P51" s="56">
        <f t="shared" si="1"/>
        <v>0.15000000000000002</v>
      </c>
    </row>
    <row r="52" spans="1:16" hidden="1" x14ac:dyDescent="0.25">
      <c r="A52" s="55" t="s">
        <v>5</v>
      </c>
      <c r="B52" s="55" t="s">
        <v>240</v>
      </c>
      <c r="C52" s="65">
        <v>1298</v>
      </c>
      <c r="D52" s="55" t="s">
        <v>6</v>
      </c>
      <c r="E52" s="55">
        <v>59</v>
      </c>
      <c r="F52" s="59">
        <v>19</v>
      </c>
      <c r="G52" s="58">
        <v>484</v>
      </c>
      <c r="H52" s="57">
        <v>161.33333300000001</v>
      </c>
      <c r="I52" s="83">
        <v>99</v>
      </c>
      <c r="J52" s="83">
        <v>385</v>
      </c>
      <c r="K52" s="55">
        <v>72.599999999999994</v>
      </c>
      <c r="L52" s="87">
        <v>312.39999999999998</v>
      </c>
      <c r="M52" s="58">
        <f t="shared" si="0"/>
        <v>411.4</v>
      </c>
      <c r="N52" s="57">
        <v>312.39999999999998</v>
      </c>
      <c r="O52" s="57">
        <v>0</v>
      </c>
      <c r="P52" s="56">
        <f t="shared" si="1"/>
        <v>0.15</v>
      </c>
    </row>
    <row r="53" spans="1:16" hidden="1" x14ac:dyDescent="0.25">
      <c r="A53" s="55" t="s">
        <v>5</v>
      </c>
      <c r="B53" s="55" t="s">
        <v>233</v>
      </c>
      <c r="C53" s="65">
        <v>1318</v>
      </c>
      <c r="D53" s="55" t="s">
        <v>6</v>
      </c>
      <c r="E53" s="55">
        <v>7</v>
      </c>
      <c r="F53" s="59">
        <v>7</v>
      </c>
      <c r="G53" s="58">
        <v>63</v>
      </c>
      <c r="H53" s="57">
        <v>63</v>
      </c>
      <c r="I53" s="83">
        <v>0</v>
      </c>
      <c r="J53" s="83">
        <v>63</v>
      </c>
      <c r="K53" s="55">
        <v>9.4499999999999993</v>
      </c>
      <c r="L53" s="87">
        <v>53.55</v>
      </c>
      <c r="M53" s="58">
        <f t="shared" si="0"/>
        <v>53.55</v>
      </c>
      <c r="N53" s="57">
        <v>53.55</v>
      </c>
      <c r="O53" s="57">
        <v>0</v>
      </c>
      <c r="P53" s="56">
        <f t="shared" si="1"/>
        <v>0.15</v>
      </c>
    </row>
    <row r="54" spans="1:16" hidden="1" x14ac:dyDescent="0.25">
      <c r="A54" s="55" t="s">
        <v>5</v>
      </c>
      <c r="B54" s="55" t="s">
        <v>225</v>
      </c>
      <c r="C54" s="65">
        <v>1319</v>
      </c>
      <c r="D54" s="55" t="s">
        <v>6</v>
      </c>
      <c r="E54" s="55">
        <v>16</v>
      </c>
      <c r="F54" s="59">
        <v>8</v>
      </c>
      <c r="G54" s="58">
        <v>142</v>
      </c>
      <c r="H54" s="57">
        <v>71</v>
      </c>
      <c r="I54" s="83">
        <v>0</v>
      </c>
      <c r="J54" s="83">
        <v>142</v>
      </c>
      <c r="K54" s="55">
        <v>21.3</v>
      </c>
      <c r="L54" s="87">
        <v>120.7</v>
      </c>
      <c r="M54" s="58">
        <f t="shared" si="0"/>
        <v>120.7</v>
      </c>
      <c r="N54" s="57">
        <v>120.7</v>
      </c>
      <c r="O54" s="57">
        <v>0</v>
      </c>
      <c r="P54" s="56">
        <f t="shared" si="1"/>
        <v>0.15</v>
      </c>
    </row>
    <row r="55" spans="1:16" hidden="1" x14ac:dyDescent="0.25">
      <c r="A55" s="55" t="s">
        <v>5</v>
      </c>
      <c r="B55" s="55" t="s">
        <v>221</v>
      </c>
      <c r="C55" s="65">
        <v>1322</v>
      </c>
      <c r="D55" s="55" t="s">
        <v>6</v>
      </c>
      <c r="E55" s="55">
        <v>55</v>
      </c>
      <c r="F55" s="59">
        <v>27</v>
      </c>
      <c r="G55" s="58">
        <v>530</v>
      </c>
      <c r="H55" s="57">
        <v>265</v>
      </c>
      <c r="I55" s="83">
        <v>275</v>
      </c>
      <c r="J55" s="83">
        <v>255</v>
      </c>
      <c r="K55" s="55">
        <v>79.5</v>
      </c>
      <c r="L55" s="87">
        <v>175.5</v>
      </c>
      <c r="M55" s="58">
        <f t="shared" si="0"/>
        <v>450.5</v>
      </c>
      <c r="N55" s="57">
        <v>175.5</v>
      </c>
      <c r="O55" s="57">
        <v>0</v>
      </c>
      <c r="P55" s="56">
        <f t="shared" si="1"/>
        <v>0.15</v>
      </c>
    </row>
    <row r="56" spans="1:16" hidden="1" x14ac:dyDescent="0.25">
      <c r="A56" s="55" t="s">
        <v>5</v>
      </c>
      <c r="B56" s="55" t="s">
        <v>240</v>
      </c>
      <c r="C56" s="65">
        <v>1323</v>
      </c>
      <c r="D56" s="55" t="s">
        <v>6</v>
      </c>
      <c r="E56" s="55">
        <v>188</v>
      </c>
      <c r="F56" s="59">
        <v>37</v>
      </c>
      <c r="G56" s="58">
        <v>1737.98</v>
      </c>
      <c r="H56" s="57">
        <v>347.596</v>
      </c>
      <c r="I56" s="83">
        <v>728.98</v>
      </c>
      <c r="J56" s="83">
        <v>1009</v>
      </c>
      <c r="K56" s="55">
        <v>260.7</v>
      </c>
      <c r="L56" s="87">
        <v>748.3</v>
      </c>
      <c r="M56" s="58">
        <f t="shared" si="0"/>
        <v>1477.28</v>
      </c>
      <c r="N56" s="57">
        <v>748.3</v>
      </c>
      <c r="O56" s="57">
        <v>0</v>
      </c>
      <c r="P56" s="56">
        <f t="shared" si="1"/>
        <v>0.15000172614184282</v>
      </c>
    </row>
    <row r="57" spans="1:16" hidden="1" x14ac:dyDescent="0.25">
      <c r="A57" s="55" t="s">
        <v>5</v>
      </c>
      <c r="B57" s="55" t="s">
        <v>231</v>
      </c>
      <c r="C57" s="65">
        <v>1325</v>
      </c>
      <c r="D57" s="55" t="s">
        <v>7</v>
      </c>
      <c r="E57" s="55">
        <v>274</v>
      </c>
      <c r="F57" s="59">
        <v>39</v>
      </c>
      <c r="G57" s="58">
        <v>2791.97</v>
      </c>
      <c r="H57" s="57">
        <v>398.85285699999997</v>
      </c>
      <c r="I57" s="83">
        <v>1942.97</v>
      </c>
      <c r="J57" s="83">
        <v>849</v>
      </c>
      <c r="K57" s="55">
        <v>474.63</v>
      </c>
      <c r="L57" s="87">
        <v>374.37</v>
      </c>
      <c r="M57" s="58">
        <f t="shared" si="0"/>
        <v>2317.34</v>
      </c>
      <c r="N57" s="57">
        <v>374.37</v>
      </c>
      <c r="O57" s="57">
        <v>0</v>
      </c>
      <c r="P57" s="56">
        <f t="shared" si="1"/>
        <v>0.16999824496681556</v>
      </c>
    </row>
    <row r="58" spans="1:16" hidden="1" x14ac:dyDescent="0.25">
      <c r="A58" s="55" t="s">
        <v>5</v>
      </c>
      <c r="B58" s="55" t="s">
        <v>224</v>
      </c>
      <c r="C58" s="65">
        <v>1331</v>
      </c>
      <c r="D58" s="55" t="s">
        <v>6</v>
      </c>
      <c r="E58" s="55">
        <v>74</v>
      </c>
      <c r="F58" s="59">
        <v>37</v>
      </c>
      <c r="G58" s="58">
        <v>663</v>
      </c>
      <c r="H58" s="57">
        <v>331.5</v>
      </c>
      <c r="I58" s="83">
        <v>105</v>
      </c>
      <c r="J58" s="83">
        <v>558</v>
      </c>
      <c r="K58" s="55">
        <v>99.45</v>
      </c>
      <c r="L58" s="87">
        <v>458.55</v>
      </c>
      <c r="M58" s="58">
        <f t="shared" si="0"/>
        <v>563.54999999999995</v>
      </c>
      <c r="N58" s="57">
        <v>458.55</v>
      </c>
      <c r="O58" s="57">
        <v>0</v>
      </c>
      <c r="P58" s="56">
        <f t="shared" si="1"/>
        <v>0.15</v>
      </c>
    </row>
    <row r="59" spans="1:16" hidden="1" x14ac:dyDescent="0.25">
      <c r="A59" s="55" t="s">
        <v>5</v>
      </c>
      <c r="B59" s="55" t="s">
        <v>239</v>
      </c>
      <c r="C59" s="65">
        <v>1332</v>
      </c>
      <c r="D59" s="55" t="s">
        <v>6</v>
      </c>
      <c r="E59" s="55">
        <v>342</v>
      </c>
      <c r="F59" s="59">
        <v>34</v>
      </c>
      <c r="G59" s="58">
        <v>3869.96</v>
      </c>
      <c r="H59" s="57">
        <v>386.99599999999998</v>
      </c>
      <c r="I59" s="83">
        <v>3021.96</v>
      </c>
      <c r="J59" s="83">
        <v>848</v>
      </c>
      <c r="K59" s="55">
        <v>580.49</v>
      </c>
      <c r="L59" s="87">
        <v>267.51</v>
      </c>
      <c r="M59" s="58">
        <f t="shared" si="0"/>
        <v>3289.4700000000003</v>
      </c>
      <c r="N59" s="57">
        <v>267.51</v>
      </c>
      <c r="O59" s="57">
        <v>0</v>
      </c>
      <c r="P59" s="56">
        <f t="shared" si="1"/>
        <v>0.1499989663975855</v>
      </c>
    </row>
    <row r="60" spans="1:16" hidden="1" x14ac:dyDescent="0.25">
      <c r="A60" s="55" t="s">
        <v>5</v>
      </c>
      <c r="B60" s="55" t="s">
        <v>226</v>
      </c>
      <c r="C60" s="65">
        <v>1347</v>
      </c>
      <c r="D60" s="55" t="s">
        <v>6</v>
      </c>
      <c r="E60" s="55">
        <v>341</v>
      </c>
      <c r="F60" s="59">
        <v>31</v>
      </c>
      <c r="G60" s="58">
        <v>3314.95</v>
      </c>
      <c r="H60" s="57">
        <v>301.35908999999998</v>
      </c>
      <c r="I60" s="83">
        <v>1409.95</v>
      </c>
      <c r="J60" s="83">
        <v>1905</v>
      </c>
      <c r="K60" s="55">
        <v>497.24</v>
      </c>
      <c r="L60" s="87">
        <v>1407.76</v>
      </c>
      <c r="M60" s="58">
        <f t="shared" si="0"/>
        <v>2817.71</v>
      </c>
      <c r="N60" s="57">
        <v>1407.76</v>
      </c>
      <c r="O60" s="57">
        <v>0</v>
      </c>
      <c r="P60" s="56">
        <f t="shared" si="1"/>
        <v>0.14999924584081209</v>
      </c>
    </row>
    <row r="61" spans="1:16" hidden="1" x14ac:dyDescent="0.25">
      <c r="A61" s="55" t="s">
        <v>5</v>
      </c>
      <c r="B61" s="55" t="s">
        <v>225</v>
      </c>
      <c r="C61" s="65">
        <v>1350</v>
      </c>
      <c r="D61" s="55" t="s">
        <v>6</v>
      </c>
      <c r="E61" s="55">
        <v>77</v>
      </c>
      <c r="F61" s="59">
        <v>77</v>
      </c>
      <c r="G61" s="58">
        <v>701</v>
      </c>
      <c r="H61" s="57">
        <v>701</v>
      </c>
      <c r="I61" s="83">
        <v>701</v>
      </c>
      <c r="J61" s="83">
        <v>0</v>
      </c>
      <c r="K61" s="55">
        <v>105.15</v>
      </c>
      <c r="L61" s="87">
        <v>-105.15</v>
      </c>
      <c r="M61" s="58">
        <f t="shared" si="0"/>
        <v>595.85</v>
      </c>
      <c r="N61" s="57">
        <v>0</v>
      </c>
      <c r="O61" s="57">
        <v>-105.15</v>
      </c>
      <c r="P61" s="56">
        <f t="shared" si="1"/>
        <v>0.15</v>
      </c>
    </row>
    <row r="62" spans="1:16" hidden="1" x14ac:dyDescent="0.25">
      <c r="A62" s="55" t="s">
        <v>5</v>
      </c>
      <c r="B62" s="55" t="s">
        <v>225</v>
      </c>
      <c r="C62" s="65">
        <v>1372</v>
      </c>
      <c r="D62" s="55" t="s">
        <v>6</v>
      </c>
      <c r="E62" s="55">
        <v>87</v>
      </c>
      <c r="F62" s="59">
        <v>29</v>
      </c>
      <c r="G62" s="58">
        <v>977.98</v>
      </c>
      <c r="H62" s="57">
        <v>325.99333300000001</v>
      </c>
      <c r="I62" s="83">
        <v>977.98</v>
      </c>
      <c r="J62" s="83">
        <v>0</v>
      </c>
      <c r="K62" s="55">
        <v>146.69999999999999</v>
      </c>
      <c r="L62" s="87">
        <v>-146.69999999999999</v>
      </c>
      <c r="M62" s="58">
        <f t="shared" si="0"/>
        <v>831.28</v>
      </c>
      <c r="N62" s="57">
        <v>0</v>
      </c>
      <c r="O62" s="57">
        <v>-146.69999999999999</v>
      </c>
      <c r="P62" s="56">
        <f t="shared" si="1"/>
        <v>0.15000306754739359</v>
      </c>
    </row>
    <row r="63" spans="1:16" hidden="1" x14ac:dyDescent="0.25">
      <c r="A63" s="55" t="s">
        <v>5</v>
      </c>
      <c r="B63" s="55" t="s">
        <v>224</v>
      </c>
      <c r="C63" s="65">
        <v>1391</v>
      </c>
      <c r="D63" s="55" t="s">
        <v>6</v>
      </c>
      <c r="E63" s="55">
        <v>96</v>
      </c>
      <c r="F63" s="59">
        <v>32</v>
      </c>
      <c r="G63" s="58">
        <v>924.99</v>
      </c>
      <c r="H63" s="57">
        <v>308.33</v>
      </c>
      <c r="I63" s="83">
        <v>442.99</v>
      </c>
      <c r="J63" s="83">
        <v>482</v>
      </c>
      <c r="K63" s="55">
        <v>138.75</v>
      </c>
      <c r="L63" s="87">
        <v>343.25</v>
      </c>
      <c r="M63" s="58">
        <f t="shared" si="0"/>
        <v>786.24</v>
      </c>
      <c r="N63" s="57">
        <v>343.25</v>
      </c>
      <c r="O63" s="57">
        <v>0</v>
      </c>
      <c r="P63" s="56">
        <f t="shared" si="1"/>
        <v>0.15000162163915284</v>
      </c>
    </row>
    <row r="64" spans="1:16" hidden="1" x14ac:dyDescent="0.25">
      <c r="A64" s="55" t="s">
        <v>5</v>
      </c>
      <c r="B64" s="55" t="s">
        <v>238</v>
      </c>
      <c r="C64" s="65">
        <v>1395</v>
      </c>
      <c r="D64" s="55" t="s">
        <v>6</v>
      </c>
      <c r="E64" s="55">
        <v>229</v>
      </c>
      <c r="F64" s="59">
        <v>45</v>
      </c>
      <c r="G64" s="58">
        <v>2282.98</v>
      </c>
      <c r="H64" s="57">
        <v>456.596</v>
      </c>
      <c r="I64" s="83">
        <v>1542.98</v>
      </c>
      <c r="J64" s="83">
        <v>740</v>
      </c>
      <c r="K64" s="55">
        <v>342.45</v>
      </c>
      <c r="L64" s="87">
        <v>397.55</v>
      </c>
      <c r="M64" s="58">
        <f t="shared" si="0"/>
        <v>1940.53</v>
      </c>
      <c r="N64" s="57">
        <v>397.55</v>
      </c>
      <c r="O64" s="57">
        <v>0</v>
      </c>
      <c r="P64" s="56">
        <f t="shared" si="1"/>
        <v>0.15000131407195857</v>
      </c>
    </row>
    <row r="65" spans="1:16" hidden="1" x14ac:dyDescent="0.25">
      <c r="A65" s="55" t="s">
        <v>5</v>
      </c>
      <c r="B65" s="55" t="s">
        <v>238</v>
      </c>
      <c r="C65" s="65">
        <v>1396</v>
      </c>
      <c r="D65" s="55" t="s">
        <v>6</v>
      </c>
      <c r="E65" s="55">
        <v>136</v>
      </c>
      <c r="F65" s="59">
        <v>45</v>
      </c>
      <c r="G65" s="58">
        <v>1471.99</v>
      </c>
      <c r="H65" s="57">
        <v>490.66333300000002</v>
      </c>
      <c r="I65" s="83">
        <v>576.99</v>
      </c>
      <c r="J65" s="83">
        <v>895</v>
      </c>
      <c r="K65" s="55">
        <v>220.8</v>
      </c>
      <c r="L65" s="87">
        <v>674.2</v>
      </c>
      <c r="M65" s="58">
        <f t="shared" si="0"/>
        <v>1251.19</v>
      </c>
      <c r="N65" s="57">
        <v>674.2</v>
      </c>
      <c r="O65" s="57">
        <v>0</v>
      </c>
      <c r="P65" s="56">
        <f t="shared" si="1"/>
        <v>0.15000101902866189</v>
      </c>
    </row>
    <row r="66" spans="1:16" hidden="1" x14ac:dyDescent="0.25">
      <c r="A66" s="55" t="s">
        <v>5</v>
      </c>
      <c r="B66" s="55" t="s">
        <v>237</v>
      </c>
      <c r="C66" s="65">
        <v>1397</v>
      </c>
      <c r="D66" s="55" t="s">
        <v>6</v>
      </c>
      <c r="E66" s="55">
        <v>188</v>
      </c>
      <c r="F66" s="59">
        <v>62</v>
      </c>
      <c r="G66" s="58">
        <v>1757.99</v>
      </c>
      <c r="H66" s="57">
        <v>585.996666</v>
      </c>
      <c r="I66" s="83">
        <v>663.99</v>
      </c>
      <c r="J66" s="83">
        <v>1094</v>
      </c>
      <c r="K66" s="55">
        <v>263.7</v>
      </c>
      <c r="L66" s="87">
        <v>830.3</v>
      </c>
      <c r="M66" s="58">
        <f t="shared" ref="M66:M129" si="2">I66+L66</f>
        <v>1494.29</v>
      </c>
      <c r="N66" s="57">
        <v>830.3</v>
      </c>
      <c r="O66" s="57">
        <v>0</v>
      </c>
      <c r="P66" s="56">
        <f t="shared" ref="P66:P129" si="3">K66/G66</f>
        <v>0.15000085324717433</v>
      </c>
    </row>
    <row r="67" spans="1:16" hidden="1" x14ac:dyDescent="0.25">
      <c r="A67" s="55" t="s">
        <v>5</v>
      </c>
      <c r="B67" s="55" t="s">
        <v>225</v>
      </c>
      <c r="C67" s="65">
        <v>1400</v>
      </c>
      <c r="D67" s="55" t="s">
        <v>6</v>
      </c>
      <c r="E67" s="55">
        <v>44</v>
      </c>
      <c r="F67" s="59">
        <v>44</v>
      </c>
      <c r="G67" s="58">
        <v>451.98</v>
      </c>
      <c r="H67" s="57">
        <v>451.98</v>
      </c>
      <c r="I67" s="83">
        <v>451.98</v>
      </c>
      <c r="J67" s="83">
        <v>0</v>
      </c>
      <c r="K67" s="55">
        <v>67.8</v>
      </c>
      <c r="L67" s="87">
        <v>-67.8</v>
      </c>
      <c r="M67" s="58">
        <f t="shared" si="2"/>
        <v>384.18</v>
      </c>
      <c r="N67" s="57">
        <v>0</v>
      </c>
      <c r="O67" s="57">
        <v>-67.8</v>
      </c>
      <c r="P67" s="56">
        <f t="shared" si="3"/>
        <v>0.15000663746183457</v>
      </c>
    </row>
    <row r="68" spans="1:16" hidden="1" x14ac:dyDescent="0.25">
      <c r="A68" s="55" t="s">
        <v>5</v>
      </c>
      <c r="B68" s="55" t="s">
        <v>236</v>
      </c>
      <c r="C68" s="65">
        <v>1402</v>
      </c>
      <c r="D68" s="55" t="s">
        <v>6</v>
      </c>
      <c r="E68" s="55">
        <v>463</v>
      </c>
      <c r="F68" s="59">
        <v>57</v>
      </c>
      <c r="G68" s="58">
        <v>4072</v>
      </c>
      <c r="H68" s="57">
        <v>509</v>
      </c>
      <c r="I68" s="83">
        <v>1143</v>
      </c>
      <c r="J68" s="83">
        <v>2929</v>
      </c>
      <c r="K68" s="55">
        <v>610.79999999999995</v>
      </c>
      <c r="L68" s="87">
        <v>2318.1999999999998</v>
      </c>
      <c r="M68" s="58">
        <f t="shared" si="2"/>
        <v>3461.2</v>
      </c>
      <c r="N68" s="57">
        <v>2318.1999999999998</v>
      </c>
      <c r="O68" s="57">
        <v>0</v>
      </c>
      <c r="P68" s="56">
        <f t="shared" si="3"/>
        <v>0.15</v>
      </c>
    </row>
    <row r="69" spans="1:16" hidden="1" x14ac:dyDescent="0.25">
      <c r="A69" s="55" t="s">
        <v>5</v>
      </c>
      <c r="B69" s="55" t="s">
        <v>235</v>
      </c>
      <c r="C69" s="65">
        <v>1422</v>
      </c>
      <c r="D69" s="55" t="s">
        <v>6</v>
      </c>
      <c r="E69" s="55">
        <v>7</v>
      </c>
      <c r="F69" s="59">
        <v>7</v>
      </c>
      <c r="G69" s="58">
        <v>53</v>
      </c>
      <c r="H69" s="57">
        <v>53</v>
      </c>
      <c r="I69" s="83">
        <v>0</v>
      </c>
      <c r="J69" s="83">
        <v>53</v>
      </c>
      <c r="K69" s="55">
        <v>7.95</v>
      </c>
      <c r="L69" s="87">
        <v>45.05</v>
      </c>
      <c r="M69" s="58">
        <f t="shared" si="2"/>
        <v>45.05</v>
      </c>
      <c r="N69" s="57">
        <v>45.05</v>
      </c>
      <c r="O69" s="57">
        <v>0</v>
      </c>
      <c r="P69" s="56">
        <f t="shared" si="3"/>
        <v>0.15</v>
      </c>
    </row>
    <row r="70" spans="1:16" hidden="1" x14ac:dyDescent="0.25">
      <c r="A70" s="55" t="s">
        <v>5</v>
      </c>
      <c r="B70" s="55" t="s">
        <v>234</v>
      </c>
      <c r="C70" s="65">
        <v>1472</v>
      </c>
      <c r="D70" s="55" t="s">
        <v>6</v>
      </c>
      <c r="E70" s="55">
        <v>73</v>
      </c>
      <c r="F70" s="59">
        <v>24</v>
      </c>
      <c r="G70" s="58">
        <v>621</v>
      </c>
      <c r="H70" s="57">
        <v>207</v>
      </c>
      <c r="I70" s="83">
        <v>239</v>
      </c>
      <c r="J70" s="83">
        <v>382</v>
      </c>
      <c r="K70" s="55">
        <v>93.15</v>
      </c>
      <c r="L70" s="87">
        <v>288.85000000000002</v>
      </c>
      <c r="M70" s="58">
        <f t="shared" si="2"/>
        <v>527.85</v>
      </c>
      <c r="N70" s="57">
        <v>288.85000000000002</v>
      </c>
      <c r="O70" s="57">
        <v>0</v>
      </c>
      <c r="P70" s="56">
        <f t="shared" si="3"/>
        <v>0.15000000000000002</v>
      </c>
    </row>
    <row r="71" spans="1:16" hidden="1" x14ac:dyDescent="0.25">
      <c r="A71" s="55" t="s">
        <v>5</v>
      </c>
      <c r="B71" s="55" t="s">
        <v>223</v>
      </c>
      <c r="C71" s="65">
        <v>1479</v>
      </c>
      <c r="D71" s="55" t="s">
        <v>6</v>
      </c>
      <c r="E71" s="55">
        <v>311</v>
      </c>
      <c r="F71" s="59">
        <v>34</v>
      </c>
      <c r="G71" s="58">
        <v>3413.9</v>
      </c>
      <c r="H71" s="57">
        <v>379.32222200000001</v>
      </c>
      <c r="I71" s="83">
        <v>2470.9</v>
      </c>
      <c r="J71" s="83">
        <v>943</v>
      </c>
      <c r="K71" s="55">
        <v>512.09</v>
      </c>
      <c r="L71" s="87">
        <v>430.92</v>
      </c>
      <c r="M71" s="58">
        <f t="shared" si="2"/>
        <v>2901.82</v>
      </c>
      <c r="N71" s="57">
        <v>430.92</v>
      </c>
      <c r="O71" s="57">
        <v>-0.01</v>
      </c>
      <c r="P71" s="56">
        <f t="shared" si="3"/>
        <v>0.15000146460060343</v>
      </c>
    </row>
    <row r="72" spans="1:16" hidden="1" x14ac:dyDescent="0.25">
      <c r="A72" s="55" t="s">
        <v>5</v>
      </c>
      <c r="B72" s="55" t="s">
        <v>233</v>
      </c>
      <c r="C72" s="65">
        <v>1510</v>
      </c>
      <c r="D72" s="55" t="s">
        <v>6</v>
      </c>
      <c r="E72" s="55">
        <v>205</v>
      </c>
      <c r="F72" s="59">
        <v>34</v>
      </c>
      <c r="G72" s="58">
        <v>2016.99</v>
      </c>
      <c r="H72" s="57">
        <v>336.16500000000002</v>
      </c>
      <c r="I72" s="83">
        <v>796.99</v>
      </c>
      <c r="J72" s="83">
        <v>1220</v>
      </c>
      <c r="K72" s="55">
        <v>302.55</v>
      </c>
      <c r="L72" s="87">
        <v>917.45</v>
      </c>
      <c r="M72" s="58">
        <f t="shared" si="2"/>
        <v>1714.44</v>
      </c>
      <c r="N72" s="57">
        <v>917.45</v>
      </c>
      <c r="O72" s="57">
        <v>0</v>
      </c>
      <c r="P72" s="56">
        <f t="shared" si="3"/>
        <v>0.15000074368241786</v>
      </c>
    </row>
    <row r="73" spans="1:16" hidden="1" x14ac:dyDescent="0.25">
      <c r="A73" s="55" t="s">
        <v>5</v>
      </c>
      <c r="B73" s="55" t="s">
        <v>225</v>
      </c>
      <c r="C73" s="65">
        <v>1511</v>
      </c>
      <c r="D73" s="55" t="s">
        <v>6</v>
      </c>
      <c r="E73" s="55">
        <v>99</v>
      </c>
      <c r="F73" s="59">
        <v>19</v>
      </c>
      <c r="G73" s="58">
        <v>1198.95</v>
      </c>
      <c r="H73" s="57">
        <v>239.79</v>
      </c>
      <c r="I73" s="83">
        <v>973.95</v>
      </c>
      <c r="J73" s="83">
        <v>225</v>
      </c>
      <c r="K73" s="55">
        <v>179.84</v>
      </c>
      <c r="L73" s="87">
        <v>45.16</v>
      </c>
      <c r="M73" s="58">
        <f t="shared" si="2"/>
        <v>1019.11</v>
      </c>
      <c r="N73" s="57">
        <v>45.16</v>
      </c>
      <c r="O73" s="57">
        <v>0</v>
      </c>
      <c r="P73" s="56">
        <f t="shared" si="3"/>
        <v>0.14999791484215355</v>
      </c>
    </row>
    <row r="74" spans="1:16" hidden="1" x14ac:dyDescent="0.25">
      <c r="A74" s="55" t="s">
        <v>5</v>
      </c>
      <c r="B74" s="55" t="s">
        <v>226</v>
      </c>
      <c r="C74" s="65">
        <v>1515</v>
      </c>
      <c r="D74" s="55" t="s">
        <v>6</v>
      </c>
      <c r="E74" s="55">
        <v>125</v>
      </c>
      <c r="F74" s="59">
        <v>25</v>
      </c>
      <c r="G74" s="58">
        <v>1422.96</v>
      </c>
      <c r="H74" s="57">
        <v>284.59199999999998</v>
      </c>
      <c r="I74" s="83">
        <v>1344.96</v>
      </c>
      <c r="J74" s="83">
        <v>78</v>
      </c>
      <c r="K74" s="55">
        <v>213.44</v>
      </c>
      <c r="L74" s="87">
        <v>-135.44</v>
      </c>
      <c r="M74" s="58">
        <f t="shared" si="2"/>
        <v>1209.52</v>
      </c>
      <c r="N74" s="57">
        <v>0</v>
      </c>
      <c r="O74" s="57">
        <v>-135.44</v>
      </c>
      <c r="P74" s="56">
        <f t="shared" si="3"/>
        <v>0.14999718895822792</v>
      </c>
    </row>
    <row r="75" spans="1:16" hidden="1" x14ac:dyDescent="0.25">
      <c r="A75" s="55" t="s">
        <v>5</v>
      </c>
      <c r="B75" s="55" t="s">
        <v>232</v>
      </c>
      <c r="C75" s="65">
        <v>1540</v>
      </c>
      <c r="D75" s="55" t="s">
        <v>6</v>
      </c>
      <c r="E75" s="55">
        <v>341</v>
      </c>
      <c r="F75" s="59">
        <v>31</v>
      </c>
      <c r="G75" s="58">
        <v>3040</v>
      </c>
      <c r="H75" s="57">
        <v>276.36363599999999</v>
      </c>
      <c r="I75" s="83">
        <v>274</v>
      </c>
      <c r="J75" s="83">
        <v>2766</v>
      </c>
      <c r="K75" s="55">
        <v>456</v>
      </c>
      <c r="L75" s="87">
        <v>2310</v>
      </c>
      <c r="M75" s="58">
        <f t="shared" si="2"/>
        <v>2584</v>
      </c>
      <c r="N75" s="57">
        <v>2310</v>
      </c>
      <c r="O75" s="57">
        <v>0</v>
      </c>
      <c r="P75" s="56">
        <f t="shared" si="3"/>
        <v>0.15</v>
      </c>
    </row>
    <row r="76" spans="1:16" hidden="1" x14ac:dyDescent="0.25">
      <c r="A76" s="55" t="s">
        <v>5</v>
      </c>
      <c r="B76" s="55" t="s">
        <v>221</v>
      </c>
      <c r="C76" s="65">
        <v>1548</v>
      </c>
      <c r="D76" s="55" t="s">
        <v>6</v>
      </c>
      <c r="E76" s="55">
        <v>342</v>
      </c>
      <c r="F76" s="59">
        <v>57</v>
      </c>
      <c r="G76" s="58">
        <v>3035.98</v>
      </c>
      <c r="H76" s="57">
        <v>505.996666</v>
      </c>
      <c r="I76" s="83">
        <v>548.98</v>
      </c>
      <c r="J76" s="83">
        <v>2487</v>
      </c>
      <c r="K76" s="55">
        <v>455.4</v>
      </c>
      <c r="L76" s="87">
        <v>2031.6</v>
      </c>
      <c r="M76" s="58">
        <f t="shared" si="2"/>
        <v>2580.58</v>
      </c>
      <c r="N76" s="57">
        <v>2031.6</v>
      </c>
      <c r="O76" s="57">
        <v>0</v>
      </c>
      <c r="P76" s="56">
        <f t="shared" si="3"/>
        <v>0.15000098814880203</v>
      </c>
    </row>
    <row r="77" spans="1:16" hidden="1" x14ac:dyDescent="0.25">
      <c r="A77" s="55" t="s">
        <v>5</v>
      </c>
      <c r="B77" s="55" t="s">
        <v>223</v>
      </c>
      <c r="C77" s="65">
        <v>1550</v>
      </c>
      <c r="D77" s="55" t="s">
        <v>6</v>
      </c>
      <c r="E77" s="55">
        <v>342</v>
      </c>
      <c r="F77" s="59">
        <v>48</v>
      </c>
      <c r="G77" s="58">
        <v>3001</v>
      </c>
      <c r="H77" s="57">
        <v>428.71428500000002</v>
      </c>
      <c r="I77" s="83">
        <v>1072</v>
      </c>
      <c r="J77" s="83">
        <v>1929</v>
      </c>
      <c r="K77" s="55">
        <v>450.15</v>
      </c>
      <c r="L77" s="87">
        <v>1478.85</v>
      </c>
      <c r="M77" s="58">
        <f t="shared" si="2"/>
        <v>2550.85</v>
      </c>
      <c r="N77" s="57">
        <v>1478.85</v>
      </c>
      <c r="O77" s="57">
        <v>0</v>
      </c>
      <c r="P77" s="56">
        <f t="shared" si="3"/>
        <v>0.15</v>
      </c>
    </row>
    <row r="78" spans="1:16" hidden="1" x14ac:dyDescent="0.25">
      <c r="A78" s="55" t="s">
        <v>5</v>
      </c>
      <c r="B78" s="55" t="s">
        <v>221</v>
      </c>
      <c r="C78" s="65">
        <v>1626</v>
      </c>
      <c r="D78" s="55" t="s">
        <v>6</v>
      </c>
      <c r="E78" s="55">
        <v>171</v>
      </c>
      <c r="F78" s="59">
        <v>24</v>
      </c>
      <c r="G78" s="58">
        <v>1481</v>
      </c>
      <c r="H78" s="57">
        <v>211.571428</v>
      </c>
      <c r="I78" s="83">
        <v>0</v>
      </c>
      <c r="J78" s="83">
        <v>1481</v>
      </c>
      <c r="K78" s="55">
        <v>222.15</v>
      </c>
      <c r="L78" s="87">
        <v>1258.8499999999999</v>
      </c>
      <c r="M78" s="58">
        <f t="shared" si="2"/>
        <v>1258.8499999999999</v>
      </c>
      <c r="N78" s="57">
        <v>1258.8499999999999</v>
      </c>
      <c r="O78" s="57">
        <v>0</v>
      </c>
      <c r="P78" s="56">
        <f t="shared" si="3"/>
        <v>0.15</v>
      </c>
    </row>
    <row r="79" spans="1:16" hidden="1" x14ac:dyDescent="0.25">
      <c r="A79" s="55" t="s">
        <v>5</v>
      </c>
      <c r="B79" s="55" t="s">
        <v>226</v>
      </c>
      <c r="C79" s="65">
        <v>1628</v>
      </c>
      <c r="D79" s="55" t="s">
        <v>6</v>
      </c>
      <c r="E79" s="55">
        <v>324</v>
      </c>
      <c r="F79" s="59">
        <v>64</v>
      </c>
      <c r="G79" s="58">
        <v>2893</v>
      </c>
      <c r="H79" s="57">
        <v>578.6</v>
      </c>
      <c r="I79" s="83">
        <v>1252</v>
      </c>
      <c r="J79" s="83">
        <v>1641</v>
      </c>
      <c r="K79" s="55">
        <v>433.95</v>
      </c>
      <c r="L79" s="87">
        <v>1207.05</v>
      </c>
      <c r="M79" s="58">
        <f t="shared" si="2"/>
        <v>2459.0500000000002</v>
      </c>
      <c r="N79" s="57">
        <v>1207.05</v>
      </c>
      <c r="O79" s="57">
        <v>0</v>
      </c>
      <c r="P79" s="56">
        <f t="shared" si="3"/>
        <v>0.15</v>
      </c>
    </row>
    <row r="80" spans="1:16" hidden="1" x14ac:dyDescent="0.25">
      <c r="A80" s="55" t="s">
        <v>5</v>
      </c>
      <c r="B80" s="55" t="s">
        <v>223</v>
      </c>
      <c r="C80" s="65">
        <v>1643</v>
      </c>
      <c r="D80" s="55" t="s">
        <v>6</v>
      </c>
      <c r="E80" s="55">
        <v>897</v>
      </c>
      <c r="F80" s="59">
        <v>56</v>
      </c>
      <c r="G80" s="58">
        <v>8150.94</v>
      </c>
      <c r="H80" s="57">
        <v>509.43374999999997</v>
      </c>
      <c r="I80" s="83">
        <v>3016.94</v>
      </c>
      <c r="J80" s="83">
        <v>5134</v>
      </c>
      <c r="K80" s="55">
        <v>1222.6400000000001</v>
      </c>
      <c r="L80" s="87">
        <v>3911.36</v>
      </c>
      <c r="M80" s="58">
        <f t="shared" si="2"/>
        <v>6928.3</v>
      </c>
      <c r="N80" s="57">
        <v>3911.36</v>
      </c>
      <c r="O80" s="57">
        <v>0</v>
      </c>
      <c r="P80" s="56">
        <f t="shared" si="3"/>
        <v>0.14999987731476372</v>
      </c>
    </row>
    <row r="81" spans="1:16" hidden="1" x14ac:dyDescent="0.25">
      <c r="A81" s="55" t="s">
        <v>5</v>
      </c>
      <c r="B81" s="55" t="s">
        <v>231</v>
      </c>
      <c r="C81" s="65">
        <v>1644</v>
      </c>
      <c r="D81" s="55" t="s">
        <v>6</v>
      </c>
      <c r="E81" s="55">
        <v>45</v>
      </c>
      <c r="F81" s="59">
        <v>22</v>
      </c>
      <c r="G81" s="58">
        <v>446</v>
      </c>
      <c r="H81" s="57">
        <v>223</v>
      </c>
      <c r="I81" s="83">
        <v>446</v>
      </c>
      <c r="J81" s="83">
        <v>0</v>
      </c>
      <c r="K81" s="55">
        <v>66.900000000000006</v>
      </c>
      <c r="L81" s="87">
        <v>-66.900000000000006</v>
      </c>
      <c r="M81" s="58">
        <f t="shared" si="2"/>
        <v>379.1</v>
      </c>
      <c r="N81" s="57">
        <v>0</v>
      </c>
      <c r="O81" s="57">
        <v>-66.900000000000006</v>
      </c>
      <c r="P81" s="56">
        <f t="shared" si="3"/>
        <v>0.15000000000000002</v>
      </c>
    </row>
    <row r="82" spans="1:16" hidden="1" x14ac:dyDescent="0.25">
      <c r="A82" s="55" t="s">
        <v>5</v>
      </c>
      <c r="B82" s="55" t="s">
        <v>230</v>
      </c>
      <c r="C82" s="65">
        <v>1687</v>
      </c>
      <c r="D82" s="55" t="s">
        <v>6</v>
      </c>
      <c r="E82" s="55">
        <v>93</v>
      </c>
      <c r="F82" s="59">
        <v>31</v>
      </c>
      <c r="G82" s="58">
        <v>1148.98</v>
      </c>
      <c r="H82" s="57">
        <v>382.99333300000001</v>
      </c>
      <c r="I82" s="83">
        <v>764.98</v>
      </c>
      <c r="J82" s="83">
        <v>384</v>
      </c>
      <c r="K82" s="55">
        <v>172.35</v>
      </c>
      <c r="L82" s="87">
        <v>211.65</v>
      </c>
      <c r="M82" s="58">
        <f t="shared" si="2"/>
        <v>976.63</v>
      </c>
      <c r="N82" s="57">
        <v>211.65</v>
      </c>
      <c r="O82" s="57">
        <v>0</v>
      </c>
      <c r="P82" s="56">
        <f t="shared" si="3"/>
        <v>0.15000261101150586</v>
      </c>
    </row>
    <row r="83" spans="1:16" hidden="1" x14ac:dyDescent="0.25">
      <c r="A83" s="55" t="s">
        <v>5</v>
      </c>
      <c r="B83" s="55" t="s">
        <v>229</v>
      </c>
      <c r="C83" s="65">
        <v>1698</v>
      </c>
      <c r="D83" s="55" t="s">
        <v>6</v>
      </c>
      <c r="E83" s="55">
        <v>376</v>
      </c>
      <c r="F83" s="59">
        <v>53</v>
      </c>
      <c r="G83" s="58">
        <v>3451.99</v>
      </c>
      <c r="H83" s="57">
        <v>493.14142800000002</v>
      </c>
      <c r="I83" s="83">
        <v>1377.99</v>
      </c>
      <c r="J83" s="83">
        <v>2074</v>
      </c>
      <c r="K83" s="55">
        <v>517.79999999999995</v>
      </c>
      <c r="L83" s="87">
        <v>1556.2</v>
      </c>
      <c r="M83" s="58">
        <f t="shared" si="2"/>
        <v>2934.19</v>
      </c>
      <c r="N83" s="57">
        <v>1556.2</v>
      </c>
      <c r="O83" s="57">
        <v>0</v>
      </c>
      <c r="P83" s="56">
        <f t="shared" si="3"/>
        <v>0.15000043453196563</v>
      </c>
    </row>
    <row r="84" spans="1:16" hidden="1" x14ac:dyDescent="0.25">
      <c r="A84" s="55" t="s">
        <v>5</v>
      </c>
      <c r="B84" s="55" t="s">
        <v>225</v>
      </c>
      <c r="C84" s="65">
        <v>1720</v>
      </c>
      <c r="D84" s="55" t="s">
        <v>6</v>
      </c>
      <c r="E84" s="55">
        <v>125</v>
      </c>
      <c r="F84" s="59">
        <v>20</v>
      </c>
      <c r="G84" s="58">
        <v>1196</v>
      </c>
      <c r="H84" s="57">
        <v>199.33333300000001</v>
      </c>
      <c r="I84" s="83">
        <v>1075</v>
      </c>
      <c r="J84" s="83">
        <v>121</v>
      </c>
      <c r="K84" s="55">
        <v>179.4</v>
      </c>
      <c r="L84" s="87">
        <v>-58.4</v>
      </c>
      <c r="M84" s="58">
        <f t="shared" si="2"/>
        <v>1016.6</v>
      </c>
      <c r="N84" s="57">
        <v>0</v>
      </c>
      <c r="O84" s="57">
        <v>-58.4</v>
      </c>
      <c r="P84" s="56">
        <f t="shared" si="3"/>
        <v>0.15</v>
      </c>
    </row>
    <row r="85" spans="1:16" hidden="1" x14ac:dyDescent="0.25">
      <c r="A85" s="55" t="s">
        <v>5</v>
      </c>
      <c r="B85" s="55" t="s">
        <v>224</v>
      </c>
      <c r="C85" s="65">
        <v>1751</v>
      </c>
      <c r="D85" s="55" t="s">
        <v>6</v>
      </c>
      <c r="E85" s="55">
        <v>71</v>
      </c>
      <c r="F85" s="59">
        <v>23</v>
      </c>
      <c r="G85" s="58">
        <v>658.98</v>
      </c>
      <c r="H85" s="57">
        <v>219.66</v>
      </c>
      <c r="I85" s="83">
        <v>375.98</v>
      </c>
      <c r="J85" s="83">
        <v>283</v>
      </c>
      <c r="K85" s="55">
        <v>98.85</v>
      </c>
      <c r="L85" s="87">
        <v>184.15</v>
      </c>
      <c r="M85" s="58">
        <f t="shared" si="2"/>
        <v>560.13</v>
      </c>
      <c r="N85" s="57">
        <v>184.15</v>
      </c>
      <c r="O85" s="57">
        <v>0</v>
      </c>
      <c r="P85" s="56">
        <f t="shared" si="3"/>
        <v>0.15000455249021213</v>
      </c>
    </row>
    <row r="86" spans="1:16" hidden="1" x14ac:dyDescent="0.25">
      <c r="A86" s="55" t="s">
        <v>5</v>
      </c>
      <c r="B86" s="55" t="s">
        <v>228</v>
      </c>
      <c r="C86" s="65">
        <v>1754</v>
      </c>
      <c r="D86" s="55" t="s">
        <v>6</v>
      </c>
      <c r="E86" s="55">
        <v>123</v>
      </c>
      <c r="F86" s="59">
        <v>17</v>
      </c>
      <c r="G86" s="58">
        <v>1087</v>
      </c>
      <c r="H86" s="57">
        <v>155.28571400000001</v>
      </c>
      <c r="I86" s="83">
        <v>239</v>
      </c>
      <c r="J86" s="83">
        <v>848</v>
      </c>
      <c r="K86" s="55">
        <v>163.05000000000001</v>
      </c>
      <c r="L86" s="87">
        <v>684.95</v>
      </c>
      <c r="M86" s="58">
        <f t="shared" si="2"/>
        <v>923.95</v>
      </c>
      <c r="N86" s="57">
        <v>684.95</v>
      </c>
      <c r="O86" s="57">
        <v>0</v>
      </c>
      <c r="P86" s="56">
        <f t="shared" si="3"/>
        <v>0.15000000000000002</v>
      </c>
    </row>
    <row r="87" spans="1:16" hidden="1" x14ac:dyDescent="0.25">
      <c r="A87" s="55" t="s">
        <v>5</v>
      </c>
      <c r="B87" s="55" t="s">
        <v>227</v>
      </c>
      <c r="C87" s="65">
        <v>1808</v>
      </c>
      <c r="D87" s="55" t="s">
        <v>6</v>
      </c>
      <c r="E87" s="55">
        <v>260</v>
      </c>
      <c r="F87" s="59">
        <v>37</v>
      </c>
      <c r="G87" s="58">
        <v>2831.93</v>
      </c>
      <c r="H87" s="57">
        <v>404.56142799999998</v>
      </c>
      <c r="I87" s="83">
        <v>2059.9299999999998</v>
      </c>
      <c r="J87" s="83">
        <v>772</v>
      </c>
      <c r="K87" s="55">
        <v>424.79</v>
      </c>
      <c r="L87" s="87">
        <v>347.21</v>
      </c>
      <c r="M87" s="58">
        <f t="shared" si="2"/>
        <v>2407.14</v>
      </c>
      <c r="N87" s="57">
        <v>347.21</v>
      </c>
      <c r="O87" s="57">
        <v>0</v>
      </c>
      <c r="P87" s="56">
        <f t="shared" si="3"/>
        <v>0.15000017655803641</v>
      </c>
    </row>
    <row r="88" spans="1:16" hidden="1" x14ac:dyDescent="0.25">
      <c r="A88" s="55" t="s">
        <v>5</v>
      </c>
      <c r="B88" s="55" t="s">
        <v>223</v>
      </c>
      <c r="C88" s="65">
        <v>1815</v>
      </c>
      <c r="D88" s="55" t="s">
        <v>6</v>
      </c>
      <c r="E88" s="55">
        <v>450</v>
      </c>
      <c r="F88" s="59">
        <v>75</v>
      </c>
      <c r="G88" s="58">
        <v>4154.95</v>
      </c>
      <c r="H88" s="57">
        <v>692.49166600000001</v>
      </c>
      <c r="I88" s="83">
        <v>1541.95</v>
      </c>
      <c r="J88" s="83">
        <v>2613</v>
      </c>
      <c r="K88" s="55">
        <v>623.24</v>
      </c>
      <c r="L88" s="87">
        <v>1989.76</v>
      </c>
      <c r="M88" s="58">
        <f t="shared" si="2"/>
        <v>3531.71</v>
      </c>
      <c r="N88" s="57">
        <v>1989.76</v>
      </c>
      <c r="O88" s="57">
        <v>0</v>
      </c>
      <c r="P88" s="56">
        <f t="shared" si="3"/>
        <v>0.14999939830804224</v>
      </c>
    </row>
    <row r="89" spans="1:16" hidden="1" x14ac:dyDescent="0.25">
      <c r="A89" s="55" t="s">
        <v>5</v>
      </c>
      <c r="B89" s="55" t="s">
        <v>226</v>
      </c>
      <c r="C89" s="65">
        <v>1831</v>
      </c>
      <c r="D89" s="55" t="s">
        <v>6</v>
      </c>
      <c r="E89" s="55">
        <v>106</v>
      </c>
      <c r="F89" s="59">
        <v>26</v>
      </c>
      <c r="G89" s="58">
        <v>1082.97</v>
      </c>
      <c r="H89" s="57">
        <v>270.74250000000001</v>
      </c>
      <c r="I89" s="83">
        <v>759.97</v>
      </c>
      <c r="J89" s="83">
        <v>323</v>
      </c>
      <c r="K89" s="55">
        <v>162.44999999999999</v>
      </c>
      <c r="L89" s="87">
        <v>160.55000000000001</v>
      </c>
      <c r="M89" s="58">
        <f t="shared" si="2"/>
        <v>920.52</v>
      </c>
      <c r="N89" s="57">
        <v>160.55000000000001</v>
      </c>
      <c r="O89" s="57">
        <v>0</v>
      </c>
      <c r="P89" s="56">
        <f t="shared" si="3"/>
        <v>0.15000415523975733</v>
      </c>
    </row>
    <row r="90" spans="1:16" hidden="1" x14ac:dyDescent="0.25">
      <c r="A90" s="55" t="s">
        <v>5</v>
      </c>
      <c r="B90" s="55" t="s">
        <v>225</v>
      </c>
      <c r="C90" s="65">
        <v>1898</v>
      </c>
      <c r="D90" s="55" t="s">
        <v>6</v>
      </c>
      <c r="E90" s="55">
        <v>117</v>
      </c>
      <c r="F90" s="59">
        <v>39</v>
      </c>
      <c r="G90" s="58">
        <v>1230.96</v>
      </c>
      <c r="H90" s="57">
        <v>410.32</v>
      </c>
      <c r="I90" s="83">
        <v>1110.96</v>
      </c>
      <c r="J90" s="83">
        <v>120</v>
      </c>
      <c r="K90" s="55">
        <v>184.64</v>
      </c>
      <c r="L90" s="87">
        <v>-64.64</v>
      </c>
      <c r="M90" s="58">
        <f t="shared" si="2"/>
        <v>1046.32</v>
      </c>
      <c r="N90" s="57">
        <v>0</v>
      </c>
      <c r="O90" s="57">
        <v>-64.64</v>
      </c>
      <c r="P90" s="56">
        <f t="shared" si="3"/>
        <v>0.14999675050367192</v>
      </c>
    </row>
    <row r="91" spans="1:16" hidden="1" x14ac:dyDescent="0.25">
      <c r="A91" s="55" t="s">
        <v>5</v>
      </c>
      <c r="B91" s="55" t="s">
        <v>225</v>
      </c>
      <c r="C91" s="65">
        <v>1912</v>
      </c>
      <c r="D91" s="55" t="s">
        <v>6</v>
      </c>
      <c r="E91" s="55">
        <v>340</v>
      </c>
      <c r="F91" s="59">
        <v>42</v>
      </c>
      <c r="G91" s="58">
        <v>3663.89</v>
      </c>
      <c r="H91" s="57">
        <v>457.98624999999998</v>
      </c>
      <c r="I91" s="83">
        <v>3269.89</v>
      </c>
      <c r="J91" s="83">
        <v>394</v>
      </c>
      <c r="K91" s="55">
        <v>549.58000000000004</v>
      </c>
      <c r="L91" s="87">
        <v>-155.58000000000001</v>
      </c>
      <c r="M91" s="58">
        <f t="shared" si="2"/>
        <v>3114.31</v>
      </c>
      <c r="N91" s="57">
        <v>0</v>
      </c>
      <c r="O91" s="57">
        <v>-155.58000000000001</v>
      </c>
      <c r="P91" s="56">
        <f t="shared" si="3"/>
        <v>0.14999904473114642</v>
      </c>
    </row>
    <row r="92" spans="1:16" hidden="1" x14ac:dyDescent="0.25">
      <c r="A92" s="55" t="s">
        <v>5</v>
      </c>
      <c r="B92" s="55" t="s">
        <v>221</v>
      </c>
      <c r="C92" s="65">
        <v>1932</v>
      </c>
      <c r="D92" s="55" t="s">
        <v>7</v>
      </c>
      <c r="E92" s="55">
        <v>161</v>
      </c>
      <c r="F92" s="59">
        <v>40</v>
      </c>
      <c r="G92" s="58">
        <v>1437</v>
      </c>
      <c r="H92" s="57">
        <v>359.25</v>
      </c>
      <c r="I92" s="83">
        <v>79</v>
      </c>
      <c r="J92" s="83">
        <v>1358</v>
      </c>
      <c r="K92" s="55">
        <v>244.29</v>
      </c>
      <c r="L92" s="87">
        <v>1113.71</v>
      </c>
      <c r="M92" s="58">
        <f t="shared" si="2"/>
        <v>1192.71</v>
      </c>
      <c r="N92" s="57">
        <v>1113.71</v>
      </c>
      <c r="O92" s="57">
        <v>0</v>
      </c>
      <c r="P92" s="56">
        <f t="shared" si="3"/>
        <v>0.16999999999999998</v>
      </c>
    </row>
    <row r="93" spans="1:16" hidden="1" x14ac:dyDescent="0.25">
      <c r="A93" s="55" t="s">
        <v>5</v>
      </c>
      <c r="B93" s="55" t="s">
        <v>221</v>
      </c>
      <c r="C93" s="65">
        <v>1944</v>
      </c>
      <c r="D93" s="55" t="s">
        <v>6</v>
      </c>
      <c r="E93" s="55">
        <v>358</v>
      </c>
      <c r="F93" s="59">
        <v>39</v>
      </c>
      <c r="G93" s="58">
        <v>3227</v>
      </c>
      <c r="H93" s="57">
        <v>358.55555500000003</v>
      </c>
      <c r="I93" s="83">
        <v>454</v>
      </c>
      <c r="J93" s="83">
        <v>2773</v>
      </c>
      <c r="K93" s="55">
        <v>484.05</v>
      </c>
      <c r="L93" s="87">
        <v>2288.9499999999998</v>
      </c>
      <c r="M93" s="58">
        <f t="shared" si="2"/>
        <v>2742.95</v>
      </c>
      <c r="N93" s="57">
        <v>2288.9499999999998</v>
      </c>
      <c r="O93" s="57">
        <v>0</v>
      </c>
      <c r="P93" s="56">
        <f t="shared" si="3"/>
        <v>0.15</v>
      </c>
    </row>
    <row r="94" spans="1:16" hidden="1" x14ac:dyDescent="0.25">
      <c r="A94" s="55" t="s">
        <v>5</v>
      </c>
      <c r="B94" s="55" t="s">
        <v>224</v>
      </c>
      <c r="C94" s="65">
        <v>1948</v>
      </c>
      <c r="D94" s="55" t="s">
        <v>6</v>
      </c>
      <c r="E94" s="55">
        <v>91</v>
      </c>
      <c r="F94" s="59">
        <v>30</v>
      </c>
      <c r="G94" s="58">
        <v>870.98</v>
      </c>
      <c r="H94" s="57">
        <v>290.32666599999999</v>
      </c>
      <c r="I94" s="83">
        <v>401.98</v>
      </c>
      <c r="J94" s="83">
        <v>469</v>
      </c>
      <c r="K94" s="55">
        <v>130.65</v>
      </c>
      <c r="L94" s="87">
        <v>338.35</v>
      </c>
      <c r="M94" s="58">
        <f t="shared" si="2"/>
        <v>740.33</v>
      </c>
      <c r="N94" s="57">
        <v>338.35</v>
      </c>
      <c r="O94" s="57">
        <v>0</v>
      </c>
      <c r="P94" s="56">
        <f t="shared" si="3"/>
        <v>0.15000344439596777</v>
      </c>
    </row>
    <row r="95" spans="1:16" hidden="1" x14ac:dyDescent="0.25">
      <c r="A95" s="55" t="s">
        <v>5</v>
      </c>
      <c r="B95" s="55" t="s">
        <v>223</v>
      </c>
      <c r="C95" s="65">
        <v>1975</v>
      </c>
      <c r="D95" s="55" t="s">
        <v>6</v>
      </c>
      <c r="E95" s="55">
        <v>263</v>
      </c>
      <c r="F95" s="59">
        <v>32</v>
      </c>
      <c r="G95" s="58">
        <v>2514.98</v>
      </c>
      <c r="H95" s="57">
        <v>314.3725</v>
      </c>
      <c r="I95" s="83">
        <v>1181.98</v>
      </c>
      <c r="J95" s="83">
        <v>1333</v>
      </c>
      <c r="K95" s="55">
        <v>377.25</v>
      </c>
      <c r="L95" s="87">
        <v>955.75</v>
      </c>
      <c r="M95" s="58">
        <f t="shared" si="2"/>
        <v>2137.73</v>
      </c>
      <c r="N95" s="57">
        <v>955.75</v>
      </c>
      <c r="O95" s="57">
        <v>0</v>
      </c>
      <c r="P95" s="56">
        <f t="shared" si="3"/>
        <v>0.15000119285242824</v>
      </c>
    </row>
    <row r="96" spans="1:16" hidden="1" x14ac:dyDescent="0.25">
      <c r="A96" s="55" t="s">
        <v>5</v>
      </c>
      <c r="B96" s="55" t="s">
        <v>222</v>
      </c>
      <c r="C96" s="65">
        <v>1989</v>
      </c>
      <c r="D96" s="55" t="s">
        <v>6</v>
      </c>
      <c r="E96" s="55">
        <v>573</v>
      </c>
      <c r="F96" s="59">
        <v>52</v>
      </c>
      <c r="G96" s="58">
        <v>5345.98</v>
      </c>
      <c r="H96" s="57">
        <v>485.99818099999999</v>
      </c>
      <c r="I96" s="83">
        <v>1617.98</v>
      </c>
      <c r="J96" s="83">
        <v>3728</v>
      </c>
      <c r="K96" s="55">
        <v>801.9</v>
      </c>
      <c r="L96" s="87">
        <v>2926.1</v>
      </c>
      <c r="M96" s="58">
        <f t="shared" si="2"/>
        <v>4544.08</v>
      </c>
      <c r="N96" s="57">
        <v>2926.1</v>
      </c>
      <c r="O96" s="57">
        <v>0</v>
      </c>
      <c r="P96" s="56">
        <f t="shared" si="3"/>
        <v>0.15000056116932725</v>
      </c>
    </row>
    <row r="97" spans="1:16" hidden="1" x14ac:dyDescent="0.25">
      <c r="A97" s="55" t="s">
        <v>5</v>
      </c>
      <c r="B97" s="55" t="s">
        <v>221</v>
      </c>
      <c r="C97" s="65">
        <v>1998</v>
      </c>
      <c r="D97" s="55" t="s">
        <v>6</v>
      </c>
      <c r="E97" s="55">
        <v>145</v>
      </c>
      <c r="F97" s="59">
        <v>48</v>
      </c>
      <c r="G97" s="58">
        <v>1258</v>
      </c>
      <c r="H97" s="57">
        <v>419.33333299999998</v>
      </c>
      <c r="I97" s="83">
        <v>0</v>
      </c>
      <c r="J97" s="83">
        <v>1258</v>
      </c>
      <c r="K97" s="55">
        <v>188.7</v>
      </c>
      <c r="L97" s="87">
        <v>1069.3</v>
      </c>
      <c r="M97" s="58">
        <f t="shared" si="2"/>
        <v>1069.3</v>
      </c>
      <c r="N97" s="57">
        <v>1069.3</v>
      </c>
      <c r="O97" s="57">
        <v>0</v>
      </c>
      <c r="P97" s="56">
        <f t="shared" si="3"/>
        <v>0.15</v>
      </c>
    </row>
    <row r="98" spans="1:16" hidden="1" x14ac:dyDescent="0.25">
      <c r="A98" s="55" t="s">
        <v>5</v>
      </c>
      <c r="B98" s="55" t="s">
        <v>220</v>
      </c>
      <c r="C98" s="65">
        <v>200000</v>
      </c>
      <c r="D98" s="55" t="s">
        <v>6</v>
      </c>
      <c r="E98" s="55">
        <v>2</v>
      </c>
      <c r="F98" s="59">
        <v>2</v>
      </c>
      <c r="G98" s="58">
        <v>18</v>
      </c>
      <c r="H98" s="57">
        <v>18</v>
      </c>
      <c r="I98" s="83">
        <v>18</v>
      </c>
      <c r="J98" s="83">
        <v>0</v>
      </c>
      <c r="K98" s="55">
        <v>2.7</v>
      </c>
      <c r="L98" s="87">
        <v>-2.7</v>
      </c>
      <c r="M98" s="58">
        <f t="shared" si="2"/>
        <v>15.3</v>
      </c>
      <c r="N98" s="57">
        <v>0</v>
      </c>
      <c r="O98" s="57">
        <v>-2.7</v>
      </c>
      <c r="P98" s="56">
        <f t="shared" si="3"/>
        <v>0.15000000000000002</v>
      </c>
    </row>
    <row r="99" spans="1:16" hidden="1" x14ac:dyDescent="0.25">
      <c r="A99" s="55" t="s">
        <v>5</v>
      </c>
      <c r="B99" s="55" t="s">
        <v>206</v>
      </c>
      <c r="C99" s="65">
        <v>2004</v>
      </c>
      <c r="D99" s="55" t="s">
        <v>6</v>
      </c>
      <c r="E99" s="55">
        <v>454</v>
      </c>
      <c r="F99" s="59">
        <v>64</v>
      </c>
      <c r="G99" s="58">
        <v>4593.91</v>
      </c>
      <c r="H99" s="57">
        <v>656.27285700000004</v>
      </c>
      <c r="I99" s="83">
        <v>3077.91</v>
      </c>
      <c r="J99" s="83">
        <v>1516</v>
      </c>
      <c r="K99" s="55">
        <v>689.09</v>
      </c>
      <c r="L99" s="87">
        <v>826.91</v>
      </c>
      <c r="M99" s="58">
        <f t="shared" si="2"/>
        <v>3904.8199999999997</v>
      </c>
      <c r="N99" s="57">
        <v>826.91</v>
      </c>
      <c r="O99" s="57">
        <v>0</v>
      </c>
      <c r="P99" s="56">
        <f t="shared" si="3"/>
        <v>0.15000076187822575</v>
      </c>
    </row>
    <row r="100" spans="1:16" hidden="1" x14ac:dyDescent="0.25">
      <c r="A100" s="55" t="s">
        <v>5</v>
      </c>
      <c r="B100" s="55" t="s">
        <v>207</v>
      </c>
      <c r="C100" s="65">
        <v>2005</v>
      </c>
      <c r="D100" s="55" t="s">
        <v>6</v>
      </c>
      <c r="E100" s="55">
        <v>2</v>
      </c>
      <c r="F100" s="59">
        <v>2</v>
      </c>
      <c r="G100" s="58">
        <v>19</v>
      </c>
      <c r="H100" s="57">
        <v>19</v>
      </c>
      <c r="I100" s="83">
        <v>19</v>
      </c>
      <c r="J100" s="83">
        <v>0</v>
      </c>
      <c r="K100" s="55">
        <v>2.85</v>
      </c>
      <c r="L100" s="87">
        <v>-2.85</v>
      </c>
      <c r="M100" s="58">
        <f t="shared" si="2"/>
        <v>16.149999999999999</v>
      </c>
      <c r="N100" s="57">
        <v>0</v>
      </c>
      <c r="O100" s="57">
        <v>-2.85</v>
      </c>
      <c r="P100" s="56">
        <f t="shared" si="3"/>
        <v>0.15</v>
      </c>
    </row>
    <row r="101" spans="1:16" hidden="1" x14ac:dyDescent="0.25">
      <c r="A101" s="55" t="s">
        <v>5</v>
      </c>
      <c r="B101" s="55" t="s">
        <v>207</v>
      </c>
      <c r="C101" s="65">
        <v>2017</v>
      </c>
      <c r="D101" s="55" t="s">
        <v>6</v>
      </c>
      <c r="E101" s="55">
        <v>487</v>
      </c>
      <c r="F101" s="59">
        <v>81</v>
      </c>
      <c r="G101" s="58">
        <v>4736.93</v>
      </c>
      <c r="H101" s="57">
        <v>789.48833300000001</v>
      </c>
      <c r="I101" s="83">
        <v>1882.93</v>
      </c>
      <c r="J101" s="83">
        <v>2854</v>
      </c>
      <c r="K101" s="55">
        <v>710.54</v>
      </c>
      <c r="L101" s="87">
        <v>2143.46</v>
      </c>
      <c r="M101" s="58">
        <f t="shared" si="2"/>
        <v>4026.3900000000003</v>
      </c>
      <c r="N101" s="57">
        <v>2143.46</v>
      </c>
      <c r="O101" s="57">
        <v>0</v>
      </c>
      <c r="P101" s="56">
        <f t="shared" si="3"/>
        <v>0.15000010555359694</v>
      </c>
    </row>
    <row r="102" spans="1:16" hidden="1" x14ac:dyDescent="0.25">
      <c r="A102" s="55" t="s">
        <v>5</v>
      </c>
      <c r="B102" s="55" t="s">
        <v>207</v>
      </c>
      <c r="C102" s="65">
        <v>2026</v>
      </c>
      <c r="D102" s="55" t="s">
        <v>6</v>
      </c>
      <c r="E102" s="55">
        <v>1050</v>
      </c>
      <c r="F102" s="59">
        <v>58</v>
      </c>
      <c r="G102" s="58">
        <v>10306.89</v>
      </c>
      <c r="H102" s="57">
        <v>572.60500000000002</v>
      </c>
      <c r="I102" s="83">
        <v>6111.89</v>
      </c>
      <c r="J102" s="83">
        <v>4195</v>
      </c>
      <c r="K102" s="55">
        <v>1546.03</v>
      </c>
      <c r="L102" s="87">
        <v>2648.97</v>
      </c>
      <c r="M102" s="58">
        <f t="shared" si="2"/>
        <v>8760.86</v>
      </c>
      <c r="N102" s="57">
        <v>2648.97</v>
      </c>
      <c r="O102" s="57">
        <v>0</v>
      </c>
      <c r="P102" s="56">
        <f t="shared" si="3"/>
        <v>0.14999966042132981</v>
      </c>
    </row>
    <row r="103" spans="1:16" hidden="1" x14ac:dyDescent="0.25">
      <c r="A103" s="55" t="s">
        <v>5</v>
      </c>
      <c r="B103" s="55" t="s">
        <v>219</v>
      </c>
      <c r="C103" s="65">
        <v>2027</v>
      </c>
      <c r="D103" s="55" t="s">
        <v>6</v>
      </c>
      <c r="E103" s="55">
        <v>846</v>
      </c>
      <c r="F103" s="59">
        <v>70</v>
      </c>
      <c r="G103" s="58">
        <v>7923.95</v>
      </c>
      <c r="H103" s="57">
        <v>660.32916599999999</v>
      </c>
      <c r="I103" s="83">
        <v>2765.95</v>
      </c>
      <c r="J103" s="83">
        <v>5158</v>
      </c>
      <c r="K103" s="55">
        <v>1188.5899999999999</v>
      </c>
      <c r="L103" s="87">
        <v>3969.41</v>
      </c>
      <c r="M103" s="58">
        <f t="shared" si="2"/>
        <v>6735.36</v>
      </c>
      <c r="N103" s="57">
        <v>3969.41</v>
      </c>
      <c r="O103" s="57">
        <v>0</v>
      </c>
      <c r="P103" s="56">
        <f t="shared" si="3"/>
        <v>0.14999968450078557</v>
      </c>
    </row>
    <row r="104" spans="1:16" hidden="1" x14ac:dyDescent="0.25">
      <c r="A104" s="55" t="s">
        <v>5</v>
      </c>
      <c r="B104" s="55" t="s">
        <v>207</v>
      </c>
      <c r="C104" s="65">
        <v>2028</v>
      </c>
      <c r="D104" s="55" t="s">
        <v>6</v>
      </c>
      <c r="E104" s="55">
        <v>259</v>
      </c>
      <c r="F104" s="59">
        <v>25</v>
      </c>
      <c r="G104" s="58">
        <v>2323</v>
      </c>
      <c r="H104" s="57">
        <v>232.3</v>
      </c>
      <c r="I104" s="83">
        <v>312</v>
      </c>
      <c r="J104" s="83">
        <v>2011</v>
      </c>
      <c r="K104" s="55">
        <v>348.45</v>
      </c>
      <c r="L104" s="87">
        <v>1662.55</v>
      </c>
      <c r="M104" s="58">
        <f t="shared" si="2"/>
        <v>1974.55</v>
      </c>
      <c r="N104" s="57">
        <v>1662.55</v>
      </c>
      <c r="O104" s="57">
        <v>0</v>
      </c>
      <c r="P104" s="56">
        <f t="shared" si="3"/>
        <v>0.15</v>
      </c>
    </row>
    <row r="105" spans="1:16" hidden="1" x14ac:dyDescent="0.25">
      <c r="A105" s="55" t="s">
        <v>5</v>
      </c>
      <c r="B105" s="55" t="s">
        <v>207</v>
      </c>
      <c r="C105" s="65">
        <v>2053</v>
      </c>
      <c r="D105" s="55" t="s">
        <v>6</v>
      </c>
      <c r="E105" s="55">
        <v>43</v>
      </c>
      <c r="F105" s="59">
        <v>43</v>
      </c>
      <c r="G105" s="58">
        <v>371</v>
      </c>
      <c r="H105" s="57">
        <v>371</v>
      </c>
      <c r="I105" s="83">
        <v>106</v>
      </c>
      <c r="J105" s="83">
        <v>265</v>
      </c>
      <c r="K105" s="55">
        <v>55.65</v>
      </c>
      <c r="L105" s="87">
        <v>209.35</v>
      </c>
      <c r="M105" s="58">
        <f t="shared" si="2"/>
        <v>315.35000000000002</v>
      </c>
      <c r="N105" s="57">
        <v>209.35</v>
      </c>
      <c r="O105" s="57">
        <v>0</v>
      </c>
      <c r="P105" s="56">
        <f t="shared" si="3"/>
        <v>0.15</v>
      </c>
    </row>
    <row r="106" spans="1:16" hidden="1" x14ac:dyDescent="0.25">
      <c r="A106" s="55" t="s">
        <v>5</v>
      </c>
      <c r="B106" s="55" t="s">
        <v>207</v>
      </c>
      <c r="C106" s="65">
        <v>2057</v>
      </c>
      <c r="D106" s="55" t="s">
        <v>6</v>
      </c>
      <c r="E106" s="55">
        <v>703</v>
      </c>
      <c r="F106" s="59">
        <v>54</v>
      </c>
      <c r="G106" s="58">
        <v>6844.88</v>
      </c>
      <c r="H106" s="57">
        <v>526.52922999999998</v>
      </c>
      <c r="I106" s="83">
        <v>3946.88</v>
      </c>
      <c r="J106" s="83">
        <v>2898</v>
      </c>
      <c r="K106" s="55">
        <v>1026.73</v>
      </c>
      <c r="L106" s="87">
        <v>1871.27</v>
      </c>
      <c r="M106" s="58">
        <f t="shared" si="2"/>
        <v>5818.15</v>
      </c>
      <c r="N106" s="57">
        <v>1871.27</v>
      </c>
      <c r="O106" s="57">
        <v>0</v>
      </c>
      <c r="P106" s="56">
        <f t="shared" si="3"/>
        <v>0.14999970781080166</v>
      </c>
    </row>
    <row r="107" spans="1:16" hidden="1" x14ac:dyDescent="0.25">
      <c r="A107" s="55" t="s">
        <v>5</v>
      </c>
      <c r="B107" s="55" t="s">
        <v>207</v>
      </c>
      <c r="C107" s="65">
        <v>2059</v>
      </c>
      <c r="D107" s="55" t="s">
        <v>6</v>
      </c>
      <c r="E107" s="55">
        <v>153</v>
      </c>
      <c r="F107" s="59">
        <v>30</v>
      </c>
      <c r="G107" s="58">
        <v>1482</v>
      </c>
      <c r="H107" s="57">
        <v>296.39999999999998</v>
      </c>
      <c r="I107" s="83">
        <v>490</v>
      </c>
      <c r="J107" s="83">
        <v>992</v>
      </c>
      <c r="K107" s="55">
        <v>222.3</v>
      </c>
      <c r="L107" s="87">
        <v>769.7</v>
      </c>
      <c r="M107" s="58">
        <f t="shared" si="2"/>
        <v>1259.7</v>
      </c>
      <c r="N107" s="57">
        <v>769.7</v>
      </c>
      <c r="O107" s="57">
        <v>0</v>
      </c>
      <c r="P107" s="56">
        <f t="shared" si="3"/>
        <v>0.15</v>
      </c>
    </row>
    <row r="108" spans="1:16" hidden="1" x14ac:dyDescent="0.25">
      <c r="A108" s="55" t="s">
        <v>5</v>
      </c>
      <c r="B108" s="55" t="s">
        <v>207</v>
      </c>
      <c r="C108" s="65">
        <v>2060</v>
      </c>
      <c r="D108" s="55" t="s">
        <v>6</v>
      </c>
      <c r="E108" s="55">
        <v>317</v>
      </c>
      <c r="F108" s="59">
        <v>52</v>
      </c>
      <c r="G108" s="58">
        <v>3184.99</v>
      </c>
      <c r="H108" s="57">
        <v>530.83166600000004</v>
      </c>
      <c r="I108" s="83">
        <v>2253.9899999999998</v>
      </c>
      <c r="J108" s="83">
        <v>931</v>
      </c>
      <c r="K108" s="55">
        <v>477.75</v>
      </c>
      <c r="L108" s="87">
        <v>453.25</v>
      </c>
      <c r="M108" s="58">
        <f t="shared" si="2"/>
        <v>2707.24</v>
      </c>
      <c r="N108" s="57">
        <v>555</v>
      </c>
      <c r="O108" s="57">
        <v>-101.75</v>
      </c>
      <c r="P108" s="56">
        <f t="shared" si="3"/>
        <v>0.1500004709590925</v>
      </c>
    </row>
    <row r="109" spans="1:16" hidden="1" x14ac:dyDescent="0.25">
      <c r="A109" s="55" t="s">
        <v>5</v>
      </c>
      <c r="B109" s="55" t="s">
        <v>207</v>
      </c>
      <c r="C109" s="65">
        <v>2068</v>
      </c>
      <c r="D109" s="55" t="s">
        <v>7</v>
      </c>
      <c r="E109" s="55">
        <v>116</v>
      </c>
      <c r="F109" s="59">
        <v>38</v>
      </c>
      <c r="G109" s="58">
        <v>1125.97</v>
      </c>
      <c r="H109" s="57">
        <v>375.32333299999999</v>
      </c>
      <c r="I109" s="83">
        <v>1008.97</v>
      </c>
      <c r="J109" s="83">
        <v>117</v>
      </c>
      <c r="K109" s="55">
        <v>191.41</v>
      </c>
      <c r="L109" s="87">
        <v>-74.41</v>
      </c>
      <c r="M109" s="58">
        <f t="shared" si="2"/>
        <v>934.56000000000006</v>
      </c>
      <c r="N109" s="57">
        <v>0</v>
      </c>
      <c r="O109" s="57">
        <v>-74.41</v>
      </c>
      <c r="P109" s="56">
        <f t="shared" si="3"/>
        <v>0.16999564819666599</v>
      </c>
    </row>
    <row r="110" spans="1:16" hidden="1" x14ac:dyDescent="0.25">
      <c r="A110" s="55" t="s">
        <v>5</v>
      </c>
      <c r="B110" s="55" t="s">
        <v>218</v>
      </c>
      <c r="C110" s="65">
        <v>2077</v>
      </c>
      <c r="D110" s="55" t="s">
        <v>6</v>
      </c>
      <c r="E110" s="55">
        <v>219</v>
      </c>
      <c r="F110" s="59">
        <v>54</v>
      </c>
      <c r="G110" s="58">
        <v>2045.97</v>
      </c>
      <c r="H110" s="57">
        <v>511.49250000000001</v>
      </c>
      <c r="I110" s="83">
        <v>840.97</v>
      </c>
      <c r="J110" s="83">
        <v>1205</v>
      </c>
      <c r="K110" s="55">
        <v>306.89999999999998</v>
      </c>
      <c r="L110" s="87">
        <v>898.1</v>
      </c>
      <c r="M110" s="58">
        <f t="shared" si="2"/>
        <v>1739.0700000000002</v>
      </c>
      <c r="N110" s="57">
        <v>898.1</v>
      </c>
      <c r="O110" s="57">
        <v>0</v>
      </c>
      <c r="P110" s="56">
        <f t="shared" si="3"/>
        <v>0.15000219944573967</v>
      </c>
    </row>
    <row r="111" spans="1:16" hidden="1" x14ac:dyDescent="0.25">
      <c r="A111" s="55" t="s">
        <v>5</v>
      </c>
      <c r="B111" s="55" t="s">
        <v>210</v>
      </c>
      <c r="C111" s="65">
        <v>2086</v>
      </c>
      <c r="D111" s="55" t="s">
        <v>7</v>
      </c>
      <c r="E111" s="55">
        <v>61</v>
      </c>
      <c r="F111" s="59">
        <v>20</v>
      </c>
      <c r="G111" s="58">
        <v>516</v>
      </c>
      <c r="H111" s="57">
        <v>172</v>
      </c>
      <c r="I111" s="83">
        <v>194</v>
      </c>
      <c r="J111" s="83">
        <v>322</v>
      </c>
      <c r="K111" s="55">
        <v>87.72</v>
      </c>
      <c r="L111" s="87">
        <v>234.28</v>
      </c>
      <c r="M111" s="58">
        <f t="shared" si="2"/>
        <v>428.28</v>
      </c>
      <c r="N111" s="57">
        <v>234.28</v>
      </c>
      <c r="O111" s="57">
        <v>0</v>
      </c>
      <c r="P111" s="56">
        <f t="shared" si="3"/>
        <v>0.16999999999999998</v>
      </c>
    </row>
    <row r="112" spans="1:16" hidden="1" x14ac:dyDescent="0.25">
      <c r="A112" s="55" t="s">
        <v>5</v>
      </c>
      <c r="B112" s="55" t="s">
        <v>207</v>
      </c>
      <c r="C112" s="65">
        <v>2092</v>
      </c>
      <c r="D112" s="55" t="s">
        <v>6</v>
      </c>
      <c r="E112" s="55">
        <v>175</v>
      </c>
      <c r="F112" s="59">
        <v>25</v>
      </c>
      <c r="G112" s="58">
        <v>1712.98</v>
      </c>
      <c r="H112" s="57">
        <v>244.71142800000001</v>
      </c>
      <c r="I112" s="83">
        <v>813.98</v>
      </c>
      <c r="J112" s="83">
        <v>899</v>
      </c>
      <c r="K112" s="55">
        <v>256.95</v>
      </c>
      <c r="L112" s="87">
        <v>642.04999999999995</v>
      </c>
      <c r="M112" s="58">
        <f t="shared" si="2"/>
        <v>1456.03</v>
      </c>
      <c r="N112" s="57">
        <v>642.04999999999995</v>
      </c>
      <c r="O112" s="57">
        <v>0</v>
      </c>
      <c r="P112" s="56">
        <f t="shared" si="3"/>
        <v>0.15000175133393268</v>
      </c>
    </row>
    <row r="113" spans="1:16" hidden="1" x14ac:dyDescent="0.25">
      <c r="A113" s="55" t="s">
        <v>5</v>
      </c>
      <c r="B113" s="55" t="s">
        <v>216</v>
      </c>
      <c r="C113" s="65">
        <v>2101</v>
      </c>
      <c r="D113" s="55" t="s">
        <v>6</v>
      </c>
      <c r="E113" s="55">
        <v>73</v>
      </c>
      <c r="F113" s="59">
        <v>36</v>
      </c>
      <c r="G113" s="58">
        <v>671.99</v>
      </c>
      <c r="H113" s="57">
        <v>335.995</v>
      </c>
      <c r="I113" s="83">
        <v>410.99</v>
      </c>
      <c r="J113" s="83">
        <v>261</v>
      </c>
      <c r="K113" s="55">
        <v>100.8</v>
      </c>
      <c r="L113" s="87">
        <v>160.19999999999999</v>
      </c>
      <c r="M113" s="58">
        <f t="shared" si="2"/>
        <v>571.19000000000005</v>
      </c>
      <c r="N113" s="57">
        <v>160.19999999999999</v>
      </c>
      <c r="O113" s="57">
        <v>0</v>
      </c>
      <c r="P113" s="56">
        <f t="shared" si="3"/>
        <v>0.15000223217607403</v>
      </c>
    </row>
    <row r="114" spans="1:16" hidden="1" x14ac:dyDescent="0.25">
      <c r="A114" s="55" t="s">
        <v>5</v>
      </c>
      <c r="B114" s="55" t="s">
        <v>210</v>
      </c>
      <c r="C114" s="65">
        <v>2104</v>
      </c>
      <c r="D114" s="55" t="s">
        <v>6</v>
      </c>
      <c r="E114" s="55">
        <v>31</v>
      </c>
      <c r="F114" s="59">
        <v>15</v>
      </c>
      <c r="G114" s="58">
        <v>304.98</v>
      </c>
      <c r="H114" s="57">
        <v>152.49</v>
      </c>
      <c r="I114" s="83">
        <v>243.98</v>
      </c>
      <c r="J114" s="83">
        <v>61</v>
      </c>
      <c r="K114" s="55">
        <v>45.75</v>
      </c>
      <c r="L114" s="87">
        <v>15.25</v>
      </c>
      <c r="M114" s="58">
        <f t="shared" si="2"/>
        <v>259.23</v>
      </c>
      <c r="N114" s="57">
        <v>15.25</v>
      </c>
      <c r="O114" s="57">
        <v>0</v>
      </c>
      <c r="P114" s="56">
        <f t="shared" si="3"/>
        <v>0.15000983671060397</v>
      </c>
    </row>
    <row r="115" spans="1:16" hidden="1" x14ac:dyDescent="0.25">
      <c r="A115" s="55" t="s">
        <v>5</v>
      </c>
      <c r="B115" s="55" t="s">
        <v>207</v>
      </c>
      <c r="C115" s="65">
        <v>2106</v>
      </c>
      <c r="D115" s="55" t="s">
        <v>6</v>
      </c>
      <c r="E115" s="55">
        <v>100</v>
      </c>
      <c r="F115" s="59">
        <v>50</v>
      </c>
      <c r="G115" s="58">
        <v>873</v>
      </c>
      <c r="H115" s="57">
        <v>436.5</v>
      </c>
      <c r="I115" s="83">
        <v>65</v>
      </c>
      <c r="J115" s="83">
        <v>808</v>
      </c>
      <c r="K115" s="55">
        <v>130.94999999999999</v>
      </c>
      <c r="L115" s="87">
        <v>677.05</v>
      </c>
      <c r="M115" s="58">
        <f t="shared" si="2"/>
        <v>742.05</v>
      </c>
      <c r="N115" s="57">
        <v>677.05</v>
      </c>
      <c r="O115" s="57">
        <v>0</v>
      </c>
      <c r="P115" s="56">
        <f t="shared" si="3"/>
        <v>0.15</v>
      </c>
    </row>
    <row r="116" spans="1:16" hidden="1" x14ac:dyDescent="0.25">
      <c r="A116" s="55" t="s">
        <v>5</v>
      </c>
      <c r="B116" s="55" t="s">
        <v>207</v>
      </c>
      <c r="C116" s="65">
        <v>2116</v>
      </c>
      <c r="D116" s="55" t="s">
        <v>6</v>
      </c>
      <c r="E116" s="55">
        <v>210</v>
      </c>
      <c r="F116" s="59">
        <v>52</v>
      </c>
      <c r="G116" s="58">
        <v>1932</v>
      </c>
      <c r="H116" s="57">
        <v>483</v>
      </c>
      <c r="I116" s="83">
        <v>1421</v>
      </c>
      <c r="J116" s="83">
        <v>511</v>
      </c>
      <c r="K116" s="55">
        <v>289.8</v>
      </c>
      <c r="L116" s="87">
        <v>221.2</v>
      </c>
      <c r="M116" s="58">
        <f t="shared" si="2"/>
        <v>1642.2</v>
      </c>
      <c r="N116" s="57">
        <v>221.2</v>
      </c>
      <c r="O116" s="57">
        <v>0</v>
      </c>
      <c r="P116" s="56">
        <f t="shared" si="3"/>
        <v>0.15</v>
      </c>
    </row>
    <row r="117" spans="1:16" hidden="1" x14ac:dyDescent="0.25">
      <c r="A117" s="55" t="s">
        <v>5</v>
      </c>
      <c r="B117" s="55" t="s">
        <v>210</v>
      </c>
      <c r="C117" s="65">
        <v>2124</v>
      </c>
      <c r="D117" s="55" t="s">
        <v>6</v>
      </c>
      <c r="E117" s="55">
        <v>73</v>
      </c>
      <c r="F117" s="59">
        <v>18</v>
      </c>
      <c r="G117" s="58">
        <v>655</v>
      </c>
      <c r="H117" s="57">
        <v>163.75</v>
      </c>
      <c r="I117" s="83">
        <v>257</v>
      </c>
      <c r="J117" s="83">
        <v>398</v>
      </c>
      <c r="K117" s="55">
        <v>98.25</v>
      </c>
      <c r="L117" s="87">
        <v>299.75</v>
      </c>
      <c r="M117" s="58">
        <f t="shared" si="2"/>
        <v>556.75</v>
      </c>
      <c r="N117" s="57">
        <v>299.75</v>
      </c>
      <c r="O117" s="57">
        <v>0</v>
      </c>
      <c r="P117" s="56">
        <f t="shared" si="3"/>
        <v>0.15</v>
      </c>
    </row>
    <row r="118" spans="1:16" hidden="1" x14ac:dyDescent="0.25">
      <c r="A118" s="55" t="s">
        <v>5</v>
      </c>
      <c r="B118" s="55" t="s">
        <v>217</v>
      </c>
      <c r="C118" s="65">
        <v>2145</v>
      </c>
      <c r="D118" s="55" t="s">
        <v>6</v>
      </c>
      <c r="E118" s="55">
        <v>764</v>
      </c>
      <c r="F118" s="59">
        <v>76</v>
      </c>
      <c r="G118" s="58">
        <v>7092.95</v>
      </c>
      <c r="H118" s="57">
        <v>709.29499999999996</v>
      </c>
      <c r="I118" s="83">
        <v>2100.9499999999998</v>
      </c>
      <c r="J118" s="83">
        <v>4992</v>
      </c>
      <c r="K118" s="55">
        <v>1063.94</v>
      </c>
      <c r="L118" s="87">
        <v>3928.06</v>
      </c>
      <c r="M118" s="58">
        <f t="shared" si="2"/>
        <v>6029.01</v>
      </c>
      <c r="N118" s="57">
        <v>3928.06</v>
      </c>
      <c r="O118" s="57">
        <v>0</v>
      </c>
      <c r="P118" s="56">
        <f t="shared" si="3"/>
        <v>0.14999964753734343</v>
      </c>
    </row>
    <row r="119" spans="1:16" hidden="1" x14ac:dyDescent="0.25">
      <c r="A119" s="55" t="s">
        <v>5</v>
      </c>
      <c r="B119" s="55" t="s">
        <v>214</v>
      </c>
      <c r="C119" s="65">
        <v>2153</v>
      </c>
      <c r="D119" s="55" t="s">
        <v>6</v>
      </c>
      <c r="E119" s="55">
        <v>510</v>
      </c>
      <c r="F119" s="59">
        <v>170</v>
      </c>
      <c r="G119" s="58">
        <v>4413</v>
      </c>
      <c r="H119" s="57">
        <v>1471</v>
      </c>
      <c r="I119" s="83">
        <v>595</v>
      </c>
      <c r="J119" s="83">
        <v>3818</v>
      </c>
      <c r="K119" s="55">
        <v>661.95</v>
      </c>
      <c r="L119" s="87">
        <v>3156.05</v>
      </c>
      <c r="M119" s="58">
        <f t="shared" si="2"/>
        <v>3751.05</v>
      </c>
      <c r="N119" s="57">
        <v>3156.05</v>
      </c>
      <c r="O119" s="57">
        <v>0</v>
      </c>
      <c r="P119" s="56">
        <f t="shared" si="3"/>
        <v>0.15000000000000002</v>
      </c>
    </row>
    <row r="120" spans="1:16" hidden="1" x14ac:dyDescent="0.25">
      <c r="A120" s="55" t="s">
        <v>5</v>
      </c>
      <c r="B120" s="55" t="s">
        <v>216</v>
      </c>
      <c r="C120" s="65">
        <v>2171</v>
      </c>
      <c r="D120" s="55" t="s">
        <v>6</v>
      </c>
      <c r="E120" s="55">
        <v>90</v>
      </c>
      <c r="F120" s="59">
        <v>22</v>
      </c>
      <c r="G120" s="58">
        <v>798</v>
      </c>
      <c r="H120" s="57">
        <v>199.5</v>
      </c>
      <c r="I120" s="83">
        <v>287</v>
      </c>
      <c r="J120" s="83">
        <v>511</v>
      </c>
      <c r="K120" s="55">
        <v>119.7</v>
      </c>
      <c r="L120" s="87">
        <v>391.3</v>
      </c>
      <c r="M120" s="58">
        <f t="shared" si="2"/>
        <v>678.3</v>
      </c>
      <c r="N120" s="57">
        <v>391.3</v>
      </c>
      <c r="O120" s="57">
        <v>0</v>
      </c>
      <c r="P120" s="56">
        <f t="shared" si="3"/>
        <v>0.15</v>
      </c>
    </row>
    <row r="121" spans="1:16" hidden="1" x14ac:dyDescent="0.25">
      <c r="A121" s="55" t="s">
        <v>5</v>
      </c>
      <c r="B121" s="55" t="s">
        <v>207</v>
      </c>
      <c r="C121" s="65">
        <v>2191</v>
      </c>
      <c r="D121" s="55" t="s">
        <v>6</v>
      </c>
      <c r="E121" s="55">
        <v>389</v>
      </c>
      <c r="F121" s="59">
        <v>38</v>
      </c>
      <c r="G121" s="58">
        <v>3650</v>
      </c>
      <c r="H121" s="57">
        <v>365</v>
      </c>
      <c r="I121" s="83">
        <v>1463</v>
      </c>
      <c r="J121" s="83">
        <v>2187</v>
      </c>
      <c r="K121" s="55">
        <v>547.5</v>
      </c>
      <c r="L121" s="87">
        <v>1639.5</v>
      </c>
      <c r="M121" s="58">
        <f t="shared" si="2"/>
        <v>3102.5</v>
      </c>
      <c r="N121" s="57">
        <v>1639.5</v>
      </c>
      <c r="O121" s="57">
        <v>0</v>
      </c>
      <c r="P121" s="56">
        <f t="shared" si="3"/>
        <v>0.15</v>
      </c>
    </row>
    <row r="122" spans="1:16" hidden="1" x14ac:dyDescent="0.25">
      <c r="A122" s="55" t="s">
        <v>5</v>
      </c>
      <c r="B122" s="55" t="s">
        <v>206</v>
      </c>
      <c r="C122" s="65">
        <v>2193</v>
      </c>
      <c r="D122" s="55" t="s">
        <v>6</v>
      </c>
      <c r="E122" s="55">
        <v>271</v>
      </c>
      <c r="F122" s="59">
        <v>30</v>
      </c>
      <c r="G122" s="58">
        <v>2510</v>
      </c>
      <c r="H122" s="57">
        <v>278.88888800000001</v>
      </c>
      <c r="I122" s="83">
        <v>1051</v>
      </c>
      <c r="J122" s="83">
        <v>1459</v>
      </c>
      <c r="K122" s="55">
        <v>376.5</v>
      </c>
      <c r="L122" s="87">
        <v>1082.5</v>
      </c>
      <c r="M122" s="58">
        <f t="shared" si="2"/>
        <v>2133.5</v>
      </c>
      <c r="N122" s="57">
        <v>1082.5</v>
      </c>
      <c r="O122" s="57">
        <v>0</v>
      </c>
      <c r="P122" s="56">
        <f t="shared" si="3"/>
        <v>0.15</v>
      </c>
    </row>
    <row r="123" spans="1:16" hidden="1" x14ac:dyDescent="0.25">
      <c r="A123" s="55" t="s">
        <v>5</v>
      </c>
      <c r="B123" s="55" t="s">
        <v>207</v>
      </c>
      <c r="C123" s="65">
        <v>2213</v>
      </c>
      <c r="D123" s="55" t="s">
        <v>6</v>
      </c>
      <c r="E123" s="55">
        <v>112</v>
      </c>
      <c r="F123" s="59">
        <v>37</v>
      </c>
      <c r="G123" s="58">
        <v>971</v>
      </c>
      <c r="H123" s="57">
        <v>323.66666600000002</v>
      </c>
      <c r="I123" s="83">
        <v>257</v>
      </c>
      <c r="J123" s="83">
        <v>714</v>
      </c>
      <c r="K123" s="55">
        <v>145.65</v>
      </c>
      <c r="L123" s="87">
        <v>568.35</v>
      </c>
      <c r="M123" s="58">
        <f t="shared" si="2"/>
        <v>825.35</v>
      </c>
      <c r="N123" s="57">
        <v>568.35</v>
      </c>
      <c r="O123" s="57">
        <v>0</v>
      </c>
      <c r="P123" s="56">
        <f t="shared" si="3"/>
        <v>0.15</v>
      </c>
    </row>
    <row r="124" spans="1:16" hidden="1" x14ac:dyDescent="0.25">
      <c r="A124" s="55" t="s">
        <v>5</v>
      </c>
      <c r="B124" s="55" t="s">
        <v>210</v>
      </c>
      <c r="C124" s="65">
        <v>2219</v>
      </c>
      <c r="D124" s="55" t="s">
        <v>6</v>
      </c>
      <c r="E124" s="55">
        <v>153</v>
      </c>
      <c r="F124" s="59">
        <v>51</v>
      </c>
      <c r="G124" s="58">
        <v>1515.98</v>
      </c>
      <c r="H124" s="57">
        <v>505.32666599999999</v>
      </c>
      <c r="I124" s="83">
        <v>844.98</v>
      </c>
      <c r="J124" s="83">
        <v>671</v>
      </c>
      <c r="K124" s="55">
        <v>227.4</v>
      </c>
      <c r="L124" s="87">
        <v>443.6</v>
      </c>
      <c r="M124" s="58">
        <f t="shared" si="2"/>
        <v>1288.58</v>
      </c>
      <c r="N124" s="57">
        <v>443.6</v>
      </c>
      <c r="O124" s="57">
        <v>0</v>
      </c>
      <c r="P124" s="56">
        <f t="shared" si="3"/>
        <v>0.15000197891792769</v>
      </c>
    </row>
    <row r="125" spans="1:16" hidden="1" x14ac:dyDescent="0.25">
      <c r="A125" s="55" t="s">
        <v>5</v>
      </c>
      <c r="B125" s="55" t="s">
        <v>210</v>
      </c>
      <c r="C125" s="65">
        <v>2226</v>
      </c>
      <c r="D125" s="55" t="s">
        <v>6</v>
      </c>
      <c r="E125" s="55">
        <v>167</v>
      </c>
      <c r="F125" s="59">
        <v>41</v>
      </c>
      <c r="G125" s="58">
        <v>1543.98</v>
      </c>
      <c r="H125" s="57">
        <v>385.995</v>
      </c>
      <c r="I125" s="83">
        <v>619.98</v>
      </c>
      <c r="J125" s="83">
        <v>924</v>
      </c>
      <c r="K125" s="55">
        <v>231.6</v>
      </c>
      <c r="L125" s="87">
        <v>692.4</v>
      </c>
      <c r="M125" s="58">
        <f t="shared" si="2"/>
        <v>1312.38</v>
      </c>
      <c r="N125" s="57">
        <v>692.4</v>
      </c>
      <c r="O125" s="57">
        <v>0</v>
      </c>
      <c r="P125" s="56">
        <f t="shared" si="3"/>
        <v>0.15000194303035014</v>
      </c>
    </row>
    <row r="126" spans="1:16" hidden="1" x14ac:dyDescent="0.25">
      <c r="A126" s="55" t="s">
        <v>5</v>
      </c>
      <c r="B126" s="55" t="s">
        <v>215</v>
      </c>
      <c r="C126" s="65">
        <v>2230</v>
      </c>
      <c r="D126" s="55" t="s">
        <v>6</v>
      </c>
      <c r="E126" s="55">
        <v>994</v>
      </c>
      <c r="F126" s="59">
        <v>62</v>
      </c>
      <c r="G126" s="58">
        <v>9520.9599999999991</v>
      </c>
      <c r="H126" s="57">
        <v>595.05999999999995</v>
      </c>
      <c r="I126" s="83">
        <v>4676.96</v>
      </c>
      <c r="J126" s="83">
        <v>4844</v>
      </c>
      <c r="K126" s="55">
        <v>1428.14</v>
      </c>
      <c r="L126" s="87">
        <v>3415.86</v>
      </c>
      <c r="M126" s="58">
        <f t="shared" si="2"/>
        <v>8092.82</v>
      </c>
      <c r="N126" s="57">
        <v>3415.86</v>
      </c>
      <c r="O126" s="57">
        <v>0</v>
      </c>
      <c r="P126" s="56">
        <f t="shared" si="3"/>
        <v>0.14999957987429841</v>
      </c>
    </row>
    <row r="127" spans="1:16" hidden="1" x14ac:dyDescent="0.25">
      <c r="A127" s="55" t="s">
        <v>5</v>
      </c>
      <c r="B127" s="55" t="s">
        <v>214</v>
      </c>
      <c r="C127" s="65">
        <v>2243</v>
      </c>
      <c r="D127" s="55" t="s">
        <v>6</v>
      </c>
      <c r="E127" s="55">
        <v>2</v>
      </c>
      <c r="F127" s="59">
        <v>1</v>
      </c>
      <c r="G127" s="58">
        <v>12</v>
      </c>
      <c r="H127" s="57">
        <v>6</v>
      </c>
      <c r="I127" s="83">
        <v>0</v>
      </c>
      <c r="J127" s="83">
        <v>12</v>
      </c>
      <c r="K127" s="55">
        <v>1.8</v>
      </c>
      <c r="L127" s="87">
        <v>10.199999999999999</v>
      </c>
      <c r="M127" s="58">
        <f t="shared" si="2"/>
        <v>10.199999999999999</v>
      </c>
      <c r="N127" s="57">
        <v>10.199999999999999</v>
      </c>
      <c r="O127" s="57">
        <v>0</v>
      </c>
      <c r="P127" s="56">
        <f t="shared" si="3"/>
        <v>0.15</v>
      </c>
    </row>
    <row r="128" spans="1:16" hidden="1" x14ac:dyDescent="0.25">
      <c r="A128" s="55" t="s">
        <v>5</v>
      </c>
      <c r="B128" s="55" t="s">
        <v>210</v>
      </c>
      <c r="C128" s="65">
        <v>2246</v>
      </c>
      <c r="D128" s="55" t="s">
        <v>6</v>
      </c>
      <c r="E128" s="55">
        <v>378</v>
      </c>
      <c r="F128" s="59">
        <v>94</v>
      </c>
      <c r="G128" s="58">
        <v>3370.99</v>
      </c>
      <c r="H128" s="57">
        <v>842.74749999999995</v>
      </c>
      <c r="I128" s="83">
        <v>390.99</v>
      </c>
      <c r="J128" s="83">
        <v>2980</v>
      </c>
      <c r="K128" s="55">
        <v>505.65</v>
      </c>
      <c r="L128" s="87">
        <v>2474.35</v>
      </c>
      <c r="M128" s="58">
        <f t="shared" si="2"/>
        <v>2865.34</v>
      </c>
      <c r="N128" s="57">
        <v>2474.35</v>
      </c>
      <c r="O128" s="57">
        <v>0</v>
      </c>
      <c r="P128" s="56">
        <f t="shared" si="3"/>
        <v>0.15000044497313847</v>
      </c>
    </row>
    <row r="129" spans="1:16" hidden="1" x14ac:dyDescent="0.25">
      <c r="A129" s="55" t="s">
        <v>5</v>
      </c>
      <c r="B129" s="55" t="s">
        <v>213</v>
      </c>
      <c r="C129" s="65">
        <v>2281</v>
      </c>
      <c r="D129" s="55" t="s">
        <v>6</v>
      </c>
      <c r="E129" s="55">
        <v>239</v>
      </c>
      <c r="F129" s="59">
        <v>239</v>
      </c>
      <c r="G129" s="58">
        <v>2220</v>
      </c>
      <c r="H129" s="57">
        <v>2220</v>
      </c>
      <c r="I129" s="83">
        <v>707</v>
      </c>
      <c r="J129" s="83">
        <v>1513</v>
      </c>
      <c r="K129" s="55">
        <v>333</v>
      </c>
      <c r="L129" s="87">
        <v>1180</v>
      </c>
      <c r="M129" s="58">
        <f t="shared" si="2"/>
        <v>1887</v>
      </c>
      <c r="N129" s="57">
        <v>1180</v>
      </c>
      <c r="O129" s="57">
        <v>0</v>
      </c>
      <c r="P129" s="56">
        <f t="shared" si="3"/>
        <v>0.15</v>
      </c>
    </row>
    <row r="130" spans="1:16" hidden="1" x14ac:dyDescent="0.25">
      <c r="A130" s="55" t="s">
        <v>5</v>
      </c>
      <c r="B130" s="55" t="s">
        <v>212</v>
      </c>
      <c r="C130" s="65">
        <v>2284</v>
      </c>
      <c r="D130" s="55" t="s">
        <v>7</v>
      </c>
      <c r="E130" s="55">
        <v>394</v>
      </c>
      <c r="F130" s="59">
        <v>39</v>
      </c>
      <c r="G130" s="58">
        <v>3779.99</v>
      </c>
      <c r="H130" s="57">
        <v>377.99900000000002</v>
      </c>
      <c r="I130" s="83">
        <v>2431.9899999999998</v>
      </c>
      <c r="J130" s="83">
        <v>1348</v>
      </c>
      <c r="K130" s="55">
        <v>642.6</v>
      </c>
      <c r="L130" s="87">
        <v>705.4</v>
      </c>
      <c r="M130" s="58">
        <f t="shared" ref="M130:M193" si="4">I130+L130</f>
        <v>3137.39</v>
      </c>
      <c r="N130" s="57">
        <v>705.4</v>
      </c>
      <c r="O130" s="57">
        <v>0</v>
      </c>
      <c r="P130" s="56">
        <f t="shared" ref="P130:P193" si="5">K130/G130</f>
        <v>0.17000044973663953</v>
      </c>
    </row>
    <row r="131" spans="1:16" hidden="1" x14ac:dyDescent="0.25">
      <c r="A131" s="55" t="s">
        <v>5</v>
      </c>
      <c r="B131" s="55" t="s">
        <v>211</v>
      </c>
      <c r="C131" s="65">
        <v>2321</v>
      </c>
      <c r="D131" s="55" t="s">
        <v>6</v>
      </c>
      <c r="E131" s="55">
        <v>347</v>
      </c>
      <c r="F131" s="59">
        <v>43</v>
      </c>
      <c r="G131" s="58">
        <v>3455.97</v>
      </c>
      <c r="H131" s="57">
        <v>431.99624999999997</v>
      </c>
      <c r="I131" s="83">
        <v>1812.97</v>
      </c>
      <c r="J131" s="83">
        <v>1643</v>
      </c>
      <c r="K131" s="55">
        <v>518.4</v>
      </c>
      <c r="L131" s="87">
        <v>1124.5999999999999</v>
      </c>
      <c r="M131" s="58">
        <f t="shared" si="4"/>
        <v>2937.5699999999997</v>
      </c>
      <c r="N131" s="57">
        <v>1124.5999999999999</v>
      </c>
      <c r="O131" s="57">
        <v>0</v>
      </c>
      <c r="P131" s="56">
        <f t="shared" si="5"/>
        <v>0.15000130209463625</v>
      </c>
    </row>
    <row r="132" spans="1:16" hidden="1" x14ac:dyDescent="0.25">
      <c r="A132" s="55" t="s">
        <v>5</v>
      </c>
      <c r="B132" s="55" t="s">
        <v>207</v>
      </c>
      <c r="C132" s="65">
        <v>2326</v>
      </c>
      <c r="D132" s="55" t="s">
        <v>7</v>
      </c>
      <c r="E132" s="55">
        <v>60</v>
      </c>
      <c r="F132" s="59">
        <v>60</v>
      </c>
      <c r="G132" s="58">
        <v>548</v>
      </c>
      <c r="H132" s="57">
        <v>548</v>
      </c>
      <c r="I132" s="83">
        <v>231</v>
      </c>
      <c r="J132" s="83">
        <v>317</v>
      </c>
      <c r="K132" s="55">
        <v>93.16</v>
      </c>
      <c r="L132" s="87">
        <v>223.84</v>
      </c>
      <c r="M132" s="58">
        <f t="shared" si="4"/>
        <v>454.84000000000003</v>
      </c>
      <c r="N132" s="57">
        <v>223.84</v>
      </c>
      <c r="O132" s="57">
        <v>0</v>
      </c>
      <c r="P132" s="56">
        <f t="shared" si="5"/>
        <v>0.16999999999999998</v>
      </c>
    </row>
    <row r="133" spans="1:16" hidden="1" x14ac:dyDescent="0.25">
      <c r="A133" s="55" t="s">
        <v>5</v>
      </c>
      <c r="B133" s="55" t="s">
        <v>208</v>
      </c>
      <c r="C133" s="65">
        <v>2338</v>
      </c>
      <c r="D133" s="55" t="s">
        <v>7</v>
      </c>
      <c r="E133" s="55">
        <v>8</v>
      </c>
      <c r="F133" s="59">
        <v>8</v>
      </c>
      <c r="G133" s="58">
        <v>64</v>
      </c>
      <c r="H133" s="57">
        <v>64</v>
      </c>
      <c r="I133" s="83">
        <v>0</v>
      </c>
      <c r="J133" s="83">
        <v>64</v>
      </c>
      <c r="K133" s="55">
        <v>10.88</v>
      </c>
      <c r="L133" s="87">
        <v>53.12</v>
      </c>
      <c r="M133" s="58">
        <f t="shared" si="4"/>
        <v>53.12</v>
      </c>
      <c r="N133" s="57">
        <v>53.12</v>
      </c>
      <c r="O133" s="57">
        <v>0</v>
      </c>
      <c r="P133" s="56">
        <f t="shared" si="5"/>
        <v>0.17</v>
      </c>
    </row>
    <row r="134" spans="1:16" hidden="1" x14ac:dyDescent="0.25">
      <c r="A134" s="55" t="s">
        <v>5</v>
      </c>
      <c r="B134" s="55" t="s">
        <v>210</v>
      </c>
      <c r="C134" s="65">
        <v>2377</v>
      </c>
      <c r="D134" s="55" t="s">
        <v>6</v>
      </c>
      <c r="E134" s="55">
        <v>18</v>
      </c>
      <c r="F134" s="59">
        <v>18</v>
      </c>
      <c r="G134" s="58">
        <v>164</v>
      </c>
      <c r="H134" s="57">
        <v>164</v>
      </c>
      <c r="I134" s="83">
        <v>164</v>
      </c>
      <c r="J134" s="83">
        <v>0</v>
      </c>
      <c r="K134" s="55">
        <v>24.6</v>
      </c>
      <c r="L134" s="87">
        <v>-24.6</v>
      </c>
      <c r="M134" s="58">
        <f t="shared" si="4"/>
        <v>139.4</v>
      </c>
      <c r="N134" s="57">
        <v>0</v>
      </c>
      <c r="O134" s="57">
        <v>-24.6</v>
      </c>
      <c r="P134" s="56">
        <f t="shared" si="5"/>
        <v>0.15000000000000002</v>
      </c>
    </row>
    <row r="135" spans="1:16" hidden="1" x14ac:dyDescent="0.25">
      <c r="A135" s="55" t="s">
        <v>5</v>
      </c>
      <c r="B135" s="55" t="s">
        <v>209</v>
      </c>
      <c r="C135" s="65">
        <v>2423</v>
      </c>
      <c r="D135" s="55" t="s">
        <v>6</v>
      </c>
      <c r="E135" s="55">
        <v>392</v>
      </c>
      <c r="F135" s="59">
        <v>65</v>
      </c>
      <c r="G135" s="58">
        <v>3673.94</v>
      </c>
      <c r="H135" s="57">
        <v>612.32333300000005</v>
      </c>
      <c r="I135" s="83">
        <v>1318.94</v>
      </c>
      <c r="J135" s="83">
        <v>2355</v>
      </c>
      <c r="K135" s="55">
        <v>551.09</v>
      </c>
      <c r="L135" s="87">
        <v>1803.91</v>
      </c>
      <c r="M135" s="58">
        <f t="shared" si="4"/>
        <v>3122.8500000000004</v>
      </c>
      <c r="N135" s="57">
        <v>1803.91</v>
      </c>
      <c r="O135" s="57">
        <v>0</v>
      </c>
      <c r="P135" s="56">
        <f t="shared" si="5"/>
        <v>0.149999727812648</v>
      </c>
    </row>
    <row r="136" spans="1:16" hidden="1" x14ac:dyDescent="0.25">
      <c r="A136" s="55" t="s">
        <v>5</v>
      </c>
      <c r="B136" s="55" t="s">
        <v>208</v>
      </c>
      <c r="C136" s="65">
        <v>2433</v>
      </c>
      <c r="D136" s="55" t="s">
        <v>6</v>
      </c>
      <c r="E136" s="55">
        <v>313</v>
      </c>
      <c r="F136" s="59">
        <v>31</v>
      </c>
      <c r="G136" s="58">
        <v>3010.95</v>
      </c>
      <c r="H136" s="57">
        <v>301.09500000000003</v>
      </c>
      <c r="I136" s="83">
        <v>1939.95</v>
      </c>
      <c r="J136" s="83">
        <v>1071</v>
      </c>
      <c r="K136" s="55">
        <v>451.64</v>
      </c>
      <c r="L136" s="87">
        <v>619.36</v>
      </c>
      <c r="M136" s="58">
        <f t="shared" si="4"/>
        <v>2559.31</v>
      </c>
      <c r="N136" s="57">
        <v>619.36</v>
      </c>
      <c r="O136" s="57">
        <v>0</v>
      </c>
      <c r="P136" s="56">
        <f t="shared" si="5"/>
        <v>0.14999916969727162</v>
      </c>
    </row>
    <row r="137" spans="1:16" hidden="1" x14ac:dyDescent="0.25">
      <c r="A137" s="55" t="s">
        <v>5</v>
      </c>
      <c r="B137" s="55" t="s">
        <v>207</v>
      </c>
      <c r="C137" s="65">
        <v>2435</v>
      </c>
      <c r="D137" s="55" t="s">
        <v>6</v>
      </c>
      <c r="E137" s="55">
        <v>10</v>
      </c>
      <c r="F137" s="59">
        <v>10</v>
      </c>
      <c r="G137" s="58">
        <v>77</v>
      </c>
      <c r="H137" s="57">
        <v>77</v>
      </c>
      <c r="I137" s="83">
        <v>0</v>
      </c>
      <c r="J137" s="83">
        <v>77</v>
      </c>
      <c r="K137" s="55">
        <v>11.55</v>
      </c>
      <c r="L137" s="87">
        <v>65.45</v>
      </c>
      <c r="M137" s="58">
        <f t="shared" si="4"/>
        <v>65.45</v>
      </c>
      <c r="N137" s="57">
        <v>65.45</v>
      </c>
      <c r="O137" s="57">
        <v>0</v>
      </c>
      <c r="P137" s="56">
        <f t="shared" si="5"/>
        <v>0.15000000000000002</v>
      </c>
    </row>
    <row r="138" spans="1:16" hidden="1" x14ac:dyDescent="0.25">
      <c r="A138" s="55" t="s">
        <v>5</v>
      </c>
      <c r="B138" s="55" t="s">
        <v>207</v>
      </c>
      <c r="C138" s="65">
        <v>2540</v>
      </c>
      <c r="D138" s="55" t="s">
        <v>6</v>
      </c>
      <c r="E138" s="55">
        <v>166</v>
      </c>
      <c r="F138" s="59">
        <v>23</v>
      </c>
      <c r="G138" s="58">
        <v>1624</v>
      </c>
      <c r="H138" s="57">
        <v>232</v>
      </c>
      <c r="I138" s="83">
        <v>902</v>
      </c>
      <c r="J138" s="83">
        <v>722</v>
      </c>
      <c r="K138" s="55">
        <v>243.6</v>
      </c>
      <c r="L138" s="87">
        <v>478.4</v>
      </c>
      <c r="M138" s="58">
        <f t="shared" si="4"/>
        <v>1380.4</v>
      </c>
      <c r="N138" s="57">
        <v>478.4</v>
      </c>
      <c r="O138" s="57">
        <v>0</v>
      </c>
      <c r="P138" s="56">
        <f t="shared" si="5"/>
        <v>0.15</v>
      </c>
    </row>
    <row r="139" spans="1:16" hidden="1" x14ac:dyDescent="0.25">
      <c r="A139" s="55" t="s">
        <v>5</v>
      </c>
      <c r="B139" s="55" t="s">
        <v>206</v>
      </c>
      <c r="C139" s="65">
        <v>2565</v>
      </c>
      <c r="D139" s="55" t="s">
        <v>6</v>
      </c>
      <c r="E139" s="55">
        <v>378</v>
      </c>
      <c r="F139" s="59">
        <v>47</v>
      </c>
      <c r="G139" s="58">
        <v>4037.95</v>
      </c>
      <c r="H139" s="57">
        <v>504.74374999999998</v>
      </c>
      <c r="I139" s="83">
        <v>3684.95</v>
      </c>
      <c r="J139" s="83">
        <v>353</v>
      </c>
      <c r="K139" s="55">
        <v>605.69000000000005</v>
      </c>
      <c r="L139" s="87">
        <v>-252.69</v>
      </c>
      <c r="M139" s="58">
        <f t="shared" si="4"/>
        <v>3432.2599999999998</v>
      </c>
      <c r="N139" s="57">
        <v>0</v>
      </c>
      <c r="O139" s="57">
        <v>-252.69</v>
      </c>
      <c r="P139" s="56">
        <f t="shared" si="5"/>
        <v>0.14999938087395834</v>
      </c>
    </row>
    <row r="140" spans="1:16" hidden="1" x14ac:dyDescent="0.25">
      <c r="A140" s="55" t="s">
        <v>5</v>
      </c>
      <c r="B140" s="55" t="s">
        <v>205</v>
      </c>
      <c r="C140" s="65">
        <v>2718</v>
      </c>
      <c r="D140" s="55" t="s">
        <v>6</v>
      </c>
      <c r="E140" s="55">
        <v>137</v>
      </c>
      <c r="F140" s="59">
        <v>68</v>
      </c>
      <c r="G140" s="58">
        <v>1303.97</v>
      </c>
      <c r="H140" s="57">
        <v>651.98500000000001</v>
      </c>
      <c r="I140" s="83">
        <v>594.97</v>
      </c>
      <c r="J140" s="83">
        <v>709</v>
      </c>
      <c r="K140" s="55">
        <v>195.6</v>
      </c>
      <c r="L140" s="87">
        <v>513.4</v>
      </c>
      <c r="M140" s="58">
        <f t="shared" si="4"/>
        <v>1108.3699999999999</v>
      </c>
      <c r="N140" s="57">
        <v>513.4</v>
      </c>
      <c r="O140" s="57">
        <v>0</v>
      </c>
      <c r="P140" s="56">
        <f t="shared" si="5"/>
        <v>0.15000345099963955</v>
      </c>
    </row>
    <row r="141" spans="1:16" hidden="1" x14ac:dyDescent="0.25">
      <c r="A141" s="55" t="s">
        <v>5</v>
      </c>
      <c r="B141" s="55" t="s">
        <v>204</v>
      </c>
      <c r="C141" s="65">
        <v>3002</v>
      </c>
      <c r="D141" s="55" t="s">
        <v>6</v>
      </c>
      <c r="E141" s="55">
        <v>60</v>
      </c>
      <c r="F141" s="59">
        <v>30</v>
      </c>
      <c r="G141" s="58">
        <v>576.99</v>
      </c>
      <c r="H141" s="57">
        <v>288.495</v>
      </c>
      <c r="I141" s="83">
        <v>576.99</v>
      </c>
      <c r="J141" s="83">
        <v>0</v>
      </c>
      <c r="K141" s="55">
        <v>86.55</v>
      </c>
      <c r="L141" s="87">
        <v>-86.55</v>
      </c>
      <c r="M141" s="58">
        <f t="shared" si="4"/>
        <v>490.44</v>
      </c>
      <c r="N141" s="57">
        <v>0</v>
      </c>
      <c r="O141" s="57">
        <v>-86.55</v>
      </c>
      <c r="P141" s="56">
        <f t="shared" si="5"/>
        <v>0.15000259969843496</v>
      </c>
    </row>
    <row r="142" spans="1:16" hidden="1" x14ac:dyDescent="0.25">
      <c r="A142" s="55" t="s">
        <v>5</v>
      </c>
      <c r="B142" s="55" t="s">
        <v>194</v>
      </c>
      <c r="C142" s="65">
        <v>3008</v>
      </c>
      <c r="D142" s="55" t="s">
        <v>6</v>
      </c>
      <c r="E142" s="55">
        <v>95</v>
      </c>
      <c r="F142" s="59">
        <v>31</v>
      </c>
      <c r="G142" s="58">
        <v>837</v>
      </c>
      <c r="H142" s="57">
        <v>279</v>
      </c>
      <c r="I142" s="83">
        <v>0</v>
      </c>
      <c r="J142" s="83">
        <v>837</v>
      </c>
      <c r="K142" s="55">
        <v>125.55</v>
      </c>
      <c r="L142" s="87">
        <v>711.45</v>
      </c>
      <c r="M142" s="58">
        <f t="shared" si="4"/>
        <v>711.45</v>
      </c>
      <c r="N142" s="57">
        <v>711.45</v>
      </c>
      <c r="O142" s="57">
        <v>0</v>
      </c>
      <c r="P142" s="56">
        <f t="shared" si="5"/>
        <v>0.15</v>
      </c>
    </row>
    <row r="143" spans="1:16" hidden="1" x14ac:dyDescent="0.25">
      <c r="A143" s="55" t="s">
        <v>5</v>
      </c>
      <c r="B143" s="55" t="s">
        <v>183</v>
      </c>
      <c r="C143" s="65">
        <v>3009</v>
      </c>
      <c r="D143" s="55" t="s">
        <v>6</v>
      </c>
      <c r="E143" s="55">
        <v>177</v>
      </c>
      <c r="F143" s="59">
        <v>44</v>
      </c>
      <c r="G143" s="58">
        <v>1738.98</v>
      </c>
      <c r="H143" s="57">
        <v>434.745</v>
      </c>
      <c r="I143" s="83">
        <v>1694.98</v>
      </c>
      <c r="J143" s="83">
        <v>44</v>
      </c>
      <c r="K143" s="55">
        <v>260.85000000000002</v>
      </c>
      <c r="L143" s="87">
        <v>-216.85</v>
      </c>
      <c r="M143" s="58">
        <f t="shared" si="4"/>
        <v>1478.13</v>
      </c>
      <c r="N143" s="57">
        <v>0</v>
      </c>
      <c r="O143" s="57">
        <v>-216.85</v>
      </c>
      <c r="P143" s="56">
        <f t="shared" si="5"/>
        <v>0.15000172514922541</v>
      </c>
    </row>
    <row r="144" spans="1:16" hidden="1" x14ac:dyDescent="0.25">
      <c r="A144" s="55" t="s">
        <v>5</v>
      </c>
      <c r="B144" s="55" t="s">
        <v>190</v>
      </c>
      <c r="C144" s="65">
        <v>3010</v>
      </c>
      <c r="D144" s="55" t="s">
        <v>6</v>
      </c>
      <c r="E144" s="55">
        <v>130</v>
      </c>
      <c r="F144" s="59">
        <v>43</v>
      </c>
      <c r="G144" s="58">
        <v>1230.98</v>
      </c>
      <c r="H144" s="57">
        <v>410.32666599999999</v>
      </c>
      <c r="I144" s="83">
        <v>1048.98</v>
      </c>
      <c r="J144" s="83">
        <v>182</v>
      </c>
      <c r="K144" s="55">
        <v>184.65</v>
      </c>
      <c r="L144" s="87">
        <v>-2.65</v>
      </c>
      <c r="M144" s="58">
        <f t="shared" si="4"/>
        <v>1046.33</v>
      </c>
      <c r="N144" s="57">
        <v>0</v>
      </c>
      <c r="O144" s="57">
        <v>-2.65</v>
      </c>
      <c r="P144" s="56">
        <f t="shared" si="5"/>
        <v>0.1500024370826496</v>
      </c>
    </row>
    <row r="145" spans="1:16" hidden="1" x14ac:dyDescent="0.25">
      <c r="A145" s="55" t="s">
        <v>5</v>
      </c>
      <c r="B145" s="55" t="s">
        <v>183</v>
      </c>
      <c r="C145" s="65">
        <v>3011</v>
      </c>
      <c r="D145" s="55" t="s">
        <v>6</v>
      </c>
      <c r="E145" s="55">
        <v>765</v>
      </c>
      <c r="F145" s="59">
        <v>45</v>
      </c>
      <c r="G145" s="58">
        <v>7469.94</v>
      </c>
      <c r="H145" s="57">
        <v>439.40823499999999</v>
      </c>
      <c r="I145" s="83">
        <v>4556.9399999999996</v>
      </c>
      <c r="J145" s="83">
        <v>2913</v>
      </c>
      <c r="K145" s="55">
        <v>1120.49</v>
      </c>
      <c r="L145" s="87">
        <v>1792.51</v>
      </c>
      <c r="M145" s="58">
        <f t="shared" si="4"/>
        <v>6349.45</v>
      </c>
      <c r="N145" s="57">
        <v>1792.51</v>
      </c>
      <c r="O145" s="57">
        <v>0</v>
      </c>
      <c r="P145" s="56">
        <f t="shared" si="5"/>
        <v>0.14999986613011618</v>
      </c>
    </row>
    <row r="146" spans="1:16" hidden="1" x14ac:dyDescent="0.25">
      <c r="A146" s="55" t="s">
        <v>5</v>
      </c>
      <c r="B146" s="55" t="s">
        <v>183</v>
      </c>
      <c r="C146" s="65">
        <v>3020</v>
      </c>
      <c r="D146" s="55" t="s">
        <v>6</v>
      </c>
      <c r="E146" s="55">
        <v>705</v>
      </c>
      <c r="F146" s="59">
        <v>47</v>
      </c>
      <c r="G146" s="58">
        <v>6793.89</v>
      </c>
      <c r="H146" s="57">
        <v>452.92599999999999</v>
      </c>
      <c r="I146" s="83">
        <v>2943.89</v>
      </c>
      <c r="J146" s="83">
        <v>3850</v>
      </c>
      <c r="K146" s="55">
        <v>1019.08</v>
      </c>
      <c r="L146" s="87">
        <v>2830.92</v>
      </c>
      <c r="M146" s="58">
        <f t="shared" si="4"/>
        <v>5774.8099999999995</v>
      </c>
      <c r="N146" s="57">
        <v>2830.92</v>
      </c>
      <c r="O146" s="57">
        <v>0</v>
      </c>
      <c r="P146" s="56">
        <f t="shared" si="5"/>
        <v>0.14999948483122336</v>
      </c>
    </row>
    <row r="147" spans="1:16" hidden="1" x14ac:dyDescent="0.25">
      <c r="A147" s="55" t="s">
        <v>5</v>
      </c>
      <c r="B147" s="55" t="s">
        <v>183</v>
      </c>
      <c r="C147" s="65">
        <v>3035</v>
      </c>
      <c r="D147" s="55" t="s">
        <v>6</v>
      </c>
      <c r="E147" s="55">
        <v>19</v>
      </c>
      <c r="F147" s="59">
        <v>19</v>
      </c>
      <c r="G147" s="58">
        <v>224.97</v>
      </c>
      <c r="H147" s="57">
        <v>224.97</v>
      </c>
      <c r="I147" s="83">
        <v>224.97</v>
      </c>
      <c r="J147" s="83">
        <v>0</v>
      </c>
      <c r="K147" s="55">
        <v>33.75</v>
      </c>
      <c r="L147" s="87">
        <v>-33.75</v>
      </c>
      <c r="M147" s="58">
        <f t="shared" si="4"/>
        <v>191.22</v>
      </c>
      <c r="N147" s="57">
        <v>0</v>
      </c>
      <c r="O147" s="57">
        <v>-33.75</v>
      </c>
      <c r="P147" s="56">
        <f t="shared" si="5"/>
        <v>0.15002000266702228</v>
      </c>
    </row>
    <row r="148" spans="1:16" hidden="1" x14ac:dyDescent="0.25">
      <c r="A148" s="55" t="s">
        <v>5</v>
      </c>
      <c r="B148" s="55" t="s">
        <v>203</v>
      </c>
      <c r="C148" s="65">
        <v>3051</v>
      </c>
      <c r="D148" s="55" t="s">
        <v>6</v>
      </c>
      <c r="E148" s="55">
        <v>161</v>
      </c>
      <c r="F148" s="59">
        <v>40</v>
      </c>
      <c r="G148" s="58">
        <v>1452</v>
      </c>
      <c r="H148" s="57">
        <v>363</v>
      </c>
      <c r="I148" s="83">
        <v>1052</v>
      </c>
      <c r="J148" s="83">
        <v>400</v>
      </c>
      <c r="K148" s="55">
        <v>217.8</v>
      </c>
      <c r="L148" s="87">
        <v>182.2</v>
      </c>
      <c r="M148" s="58">
        <f t="shared" si="4"/>
        <v>1234.2</v>
      </c>
      <c r="N148" s="57">
        <v>182.2</v>
      </c>
      <c r="O148" s="57">
        <v>0</v>
      </c>
      <c r="P148" s="56">
        <f t="shared" si="5"/>
        <v>0.15</v>
      </c>
    </row>
    <row r="149" spans="1:16" hidden="1" x14ac:dyDescent="0.25">
      <c r="A149" s="55" t="s">
        <v>5</v>
      </c>
      <c r="B149" s="55" t="s">
        <v>183</v>
      </c>
      <c r="C149" s="65">
        <v>3065</v>
      </c>
      <c r="D149" s="55" t="s">
        <v>6</v>
      </c>
      <c r="E149" s="55">
        <v>539</v>
      </c>
      <c r="F149" s="59">
        <v>67</v>
      </c>
      <c r="G149" s="58">
        <v>4861.99</v>
      </c>
      <c r="H149" s="57">
        <v>607.74874999999997</v>
      </c>
      <c r="I149" s="83">
        <v>829.99</v>
      </c>
      <c r="J149" s="83">
        <v>4032</v>
      </c>
      <c r="K149" s="55">
        <v>729.3</v>
      </c>
      <c r="L149" s="87">
        <v>3302.7</v>
      </c>
      <c r="M149" s="58">
        <f t="shared" si="4"/>
        <v>4132.6899999999996</v>
      </c>
      <c r="N149" s="57">
        <v>3302.7</v>
      </c>
      <c r="O149" s="57">
        <v>0</v>
      </c>
      <c r="P149" s="56">
        <f t="shared" si="5"/>
        <v>0.15000030851564894</v>
      </c>
    </row>
    <row r="150" spans="1:16" hidden="1" x14ac:dyDescent="0.25">
      <c r="A150" s="55" t="s">
        <v>5</v>
      </c>
      <c r="B150" s="55" t="s">
        <v>202</v>
      </c>
      <c r="C150" s="65">
        <v>3074</v>
      </c>
      <c r="D150" s="55" t="s">
        <v>6</v>
      </c>
      <c r="E150" s="55">
        <v>744</v>
      </c>
      <c r="F150" s="59">
        <v>82</v>
      </c>
      <c r="G150" s="58">
        <v>6847.98</v>
      </c>
      <c r="H150" s="57">
        <v>760.88666599999999</v>
      </c>
      <c r="I150" s="83">
        <v>1703.98</v>
      </c>
      <c r="J150" s="83">
        <v>5144</v>
      </c>
      <c r="K150" s="55">
        <v>1027.2</v>
      </c>
      <c r="L150" s="87">
        <v>4116.8</v>
      </c>
      <c r="M150" s="58">
        <f t="shared" si="4"/>
        <v>5820.7800000000007</v>
      </c>
      <c r="N150" s="57">
        <v>4116.8</v>
      </c>
      <c r="O150" s="57">
        <v>0</v>
      </c>
      <c r="P150" s="56">
        <f t="shared" si="5"/>
        <v>0.15000043808539162</v>
      </c>
    </row>
    <row r="151" spans="1:16" hidden="1" x14ac:dyDescent="0.25">
      <c r="A151" s="55" t="s">
        <v>5</v>
      </c>
      <c r="B151" s="55" t="s">
        <v>183</v>
      </c>
      <c r="C151" s="65">
        <v>3084</v>
      </c>
      <c r="D151" s="55" t="s">
        <v>6</v>
      </c>
      <c r="E151" s="55">
        <v>599</v>
      </c>
      <c r="F151" s="59">
        <v>46</v>
      </c>
      <c r="G151" s="58">
        <v>5552.99</v>
      </c>
      <c r="H151" s="57">
        <v>427.153076</v>
      </c>
      <c r="I151" s="83">
        <v>1635.99</v>
      </c>
      <c r="J151" s="83">
        <v>3917</v>
      </c>
      <c r="K151" s="55">
        <v>832.95</v>
      </c>
      <c r="L151" s="87">
        <v>3084.05</v>
      </c>
      <c r="M151" s="58">
        <f t="shared" si="4"/>
        <v>4720.04</v>
      </c>
      <c r="N151" s="57">
        <v>3084.05</v>
      </c>
      <c r="O151" s="57">
        <v>0</v>
      </c>
      <c r="P151" s="56">
        <f t="shared" si="5"/>
        <v>0.15000027012474362</v>
      </c>
    </row>
    <row r="152" spans="1:16" hidden="1" x14ac:dyDescent="0.25">
      <c r="A152" s="55" t="s">
        <v>5</v>
      </c>
      <c r="B152" s="55" t="s">
        <v>183</v>
      </c>
      <c r="C152" s="65">
        <v>3106</v>
      </c>
      <c r="D152" s="55" t="s">
        <v>6</v>
      </c>
      <c r="E152" s="55">
        <v>404</v>
      </c>
      <c r="F152" s="59">
        <v>57</v>
      </c>
      <c r="G152" s="58">
        <v>3667.94</v>
      </c>
      <c r="H152" s="57">
        <v>523.99142800000004</v>
      </c>
      <c r="I152" s="83">
        <v>804.94</v>
      </c>
      <c r="J152" s="83">
        <v>2863</v>
      </c>
      <c r="K152" s="55">
        <v>550.19000000000005</v>
      </c>
      <c r="L152" s="87">
        <v>2312.81</v>
      </c>
      <c r="M152" s="58">
        <f t="shared" si="4"/>
        <v>3117.75</v>
      </c>
      <c r="N152" s="57">
        <v>2312.81</v>
      </c>
      <c r="O152" s="57">
        <v>0</v>
      </c>
      <c r="P152" s="56">
        <f t="shared" si="5"/>
        <v>0.14999972736740516</v>
      </c>
    </row>
    <row r="153" spans="1:16" hidden="1" x14ac:dyDescent="0.25">
      <c r="A153" s="55" t="s">
        <v>5</v>
      </c>
      <c r="B153" s="55" t="s">
        <v>201</v>
      </c>
      <c r="C153" s="65">
        <v>3152</v>
      </c>
      <c r="D153" s="55" t="s">
        <v>6</v>
      </c>
      <c r="E153" s="55">
        <v>69</v>
      </c>
      <c r="F153" s="59">
        <v>23</v>
      </c>
      <c r="G153" s="58">
        <v>819</v>
      </c>
      <c r="H153" s="57">
        <v>273</v>
      </c>
      <c r="I153" s="83">
        <v>696</v>
      </c>
      <c r="J153" s="83">
        <v>123</v>
      </c>
      <c r="K153" s="55">
        <v>122.85</v>
      </c>
      <c r="L153" s="87">
        <v>0.15</v>
      </c>
      <c r="M153" s="58">
        <f t="shared" si="4"/>
        <v>696.15</v>
      </c>
      <c r="N153" s="57">
        <v>0.15</v>
      </c>
      <c r="O153" s="57">
        <v>0</v>
      </c>
      <c r="P153" s="56">
        <f t="shared" si="5"/>
        <v>0.15</v>
      </c>
    </row>
    <row r="154" spans="1:16" hidden="1" x14ac:dyDescent="0.25">
      <c r="A154" s="55" t="s">
        <v>5</v>
      </c>
      <c r="B154" s="55" t="s">
        <v>200</v>
      </c>
      <c r="C154" s="65">
        <v>3157</v>
      </c>
      <c r="D154" s="55" t="s">
        <v>6</v>
      </c>
      <c r="E154" s="55">
        <v>498</v>
      </c>
      <c r="F154" s="59">
        <v>83</v>
      </c>
      <c r="G154" s="58">
        <v>4691.99</v>
      </c>
      <c r="H154" s="57">
        <v>781.998333</v>
      </c>
      <c r="I154" s="83">
        <v>1646.99</v>
      </c>
      <c r="J154" s="83">
        <v>3045</v>
      </c>
      <c r="K154" s="55">
        <v>703.8</v>
      </c>
      <c r="L154" s="87">
        <v>2341.1999999999998</v>
      </c>
      <c r="M154" s="58">
        <f t="shared" si="4"/>
        <v>3988.1899999999996</v>
      </c>
      <c r="N154" s="57">
        <v>2341.1999999999998</v>
      </c>
      <c r="O154" s="57">
        <v>0</v>
      </c>
      <c r="P154" s="56">
        <f t="shared" si="5"/>
        <v>0.15000031969377597</v>
      </c>
    </row>
    <row r="155" spans="1:16" hidden="1" x14ac:dyDescent="0.25">
      <c r="A155" s="55" t="s">
        <v>5</v>
      </c>
      <c r="B155" s="55" t="s">
        <v>183</v>
      </c>
      <c r="C155" s="65">
        <v>3180</v>
      </c>
      <c r="D155" s="55" t="s">
        <v>6</v>
      </c>
      <c r="E155" s="55">
        <v>11</v>
      </c>
      <c r="F155" s="59">
        <v>5</v>
      </c>
      <c r="G155" s="58">
        <v>101</v>
      </c>
      <c r="H155" s="57">
        <v>50.5</v>
      </c>
      <c r="I155" s="83">
        <v>18</v>
      </c>
      <c r="J155" s="83">
        <v>83</v>
      </c>
      <c r="K155" s="55">
        <v>15.15</v>
      </c>
      <c r="L155" s="87">
        <v>67.849999999999994</v>
      </c>
      <c r="M155" s="58">
        <f t="shared" si="4"/>
        <v>85.85</v>
      </c>
      <c r="N155" s="57">
        <v>67.849999999999994</v>
      </c>
      <c r="O155" s="57">
        <v>0</v>
      </c>
      <c r="P155" s="56">
        <f t="shared" si="5"/>
        <v>0.15</v>
      </c>
    </row>
    <row r="156" spans="1:16" hidden="1" x14ac:dyDescent="0.25">
      <c r="A156" s="55" t="s">
        <v>5</v>
      </c>
      <c r="B156" s="55" t="s">
        <v>199</v>
      </c>
      <c r="C156" s="65">
        <v>3185</v>
      </c>
      <c r="D156" s="55" t="s">
        <v>6</v>
      </c>
      <c r="E156" s="55">
        <v>687</v>
      </c>
      <c r="F156" s="59">
        <v>85</v>
      </c>
      <c r="G156" s="58">
        <v>6346.93</v>
      </c>
      <c r="H156" s="57">
        <v>793.36625000000004</v>
      </c>
      <c r="I156" s="83">
        <v>1813.93</v>
      </c>
      <c r="J156" s="83">
        <v>4533</v>
      </c>
      <c r="K156" s="55">
        <v>952.04</v>
      </c>
      <c r="L156" s="87">
        <v>3580.96</v>
      </c>
      <c r="M156" s="58">
        <f t="shared" si="4"/>
        <v>5394.89</v>
      </c>
      <c r="N156" s="57">
        <v>3580.96</v>
      </c>
      <c r="O156" s="57">
        <v>0</v>
      </c>
      <c r="P156" s="56">
        <f t="shared" si="5"/>
        <v>0.15000007877824395</v>
      </c>
    </row>
    <row r="157" spans="1:16" hidden="1" x14ac:dyDescent="0.25">
      <c r="A157" s="55" t="s">
        <v>5</v>
      </c>
      <c r="B157" s="55" t="s">
        <v>196</v>
      </c>
      <c r="C157" s="65">
        <v>3202</v>
      </c>
      <c r="D157" s="55" t="s">
        <v>7</v>
      </c>
      <c r="E157" s="55">
        <v>8</v>
      </c>
      <c r="F157" s="59">
        <v>4</v>
      </c>
      <c r="G157" s="58">
        <v>66</v>
      </c>
      <c r="H157" s="57">
        <v>33</v>
      </c>
      <c r="I157" s="83">
        <v>0</v>
      </c>
      <c r="J157" s="83">
        <v>66</v>
      </c>
      <c r="K157" s="55">
        <v>11.22</v>
      </c>
      <c r="L157" s="87">
        <v>54.78</v>
      </c>
      <c r="M157" s="58">
        <f t="shared" si="4"/>
        <v>54.78</v>
      </c>
      <c r="N157" s="57">
        <v>54.78</v>
      </c>
      <c r="O157" s="57">
        <v>0</v>
      </c>
      <c r="P157" s="56">
        <f t="shared" si="5"/>
        <v>0.17</v>
      </c>
    </row>
    <row r="158" spans="1:16" hidden="1" x14ac:dyDescent="0.25">
      <c r="A158" s="55" t="s">
        <v>5</v>
      </c>
      <c r="B158" s="55" t="s">
        <v>196</v>
      </c>
      <c r="C158" s="65">
        <v>3203</v>
      </c>
      <c r="D158" s="55" t="s">
        <v>6</v>
      </c>
      <c r="E158" s="55">
        <v>316</v>
      </c>
      <c r="F158" s="59">
        <v>35</v>
      </c>
      <c r="G158" s="58">
        <v>2834.97</v>
      </c>
      <c r="H158" s="57">
        <v>314.996666</v>
      </c>
      <c r="I158" s="83">
        <v>861.97</v>
      </c>
      <c r="J158" s="83">
        <v>1973</v>
      </c>
      <c r="K158" s="55">
        <v>425.25</v>
      </c>
      <c r="L158" s="87">
        <v>1547.75</v>
      </c>
      <c r="M158" s="58">
        <f t="shared" si="4"/>
        <v>2409.7200000000003</v>
      </c>
      <c r="N158" s="57">
        <v>1547.75</v>
      </c>
      <c r="O158" s="57">
        <v>0</v>
      </c>
      <c r="P158" s="56">
        <f t="shared" si="5"/>
        <v>0.15000158731838434</v>
      </c>
    </row>
    <row r="159" spans="1:16" hidden="1" x14ac:dyDescent="0.25">
      <c r="A159" s="55" t="s">
        <v>5</v>
      </c>
      <c r="B159" s="55" t="s">
        <v>198</v>
      </c>
      <c r="C159" s="65">
        <v>3205</v>
      </c>
      <c r="D159" s="55" t="s">
        <v>6</v>
      </c>
      <c r="E159" s="55">
        <v>36</v>
      </c>
      <c r="F159" s="59">
        <v>36</v>
      </c>
      <c r="G159" s="58">
        <v>289</v>
      </c>
      <c r="H159" s="57">
        <v>289</v>
      </c>
      <c r="I159" s="83">
        <v>289</v>
      </c>
      <c r="J159" s="83">
        <v>0</v>
      </c>
      <c r="K159" s="55">
        <v>43.35</v>
      </c>
      <c r="L159" s="87">
        <v>-43.35</v>
      </c>
      <c r="M159" s="58">
        <f t="shared" si="4"/>
        <v>245.65</v>
      </c>
      <c r="N159" s="57">
        <v>0</v>
      </c>
      <c r="O159" s="57">
        <v>-43.35</v>
      </c>
      <c r="P159" s="56">
        <f t="shared" si="5"/>
        <v>0.15</v>
      </c>
    </row>
    <row r="160" spans="1:16" hidden="1" x14ac:dyDescent="0.25">
      <c r="A160" s="55" t="s">
        <v>5</v>
      </c>
      <c r="B160" s="55" t="s">
        <v>196</v>
      </c>
      <c r="C160" s="65">
        <v>3208</v>
      </c>
      <c r="D160" s="55" t="s">
        <v>6</v>
      </c>
      <c r="E160" s="55">
        <v>233</v>
      </c>
      <c r="F160" s="59">
        <v>58</v>
      </c>
      <c r="G160" s="58">
        <v>2006</v>
      </c>
      <c r="H160" s="57">
        <v>501.5</v>
      </c>
      <c r="I160" s="83">
        <v>200</v>
      </c>
      <c r="J160" s="83">
        <v>1806</v>
      </c>
      <c r="K160" s="55">
        <v>300.89999999999998</v>
      </c>
      <c r="L160" s="87">
        <v>1505.1</v>
      </c>
      <c r="M160" s="58">
        <f t="shared" si="4"/>
        <v>1705.1</v>
      </c>
      <c r="N160" s="57">
        <v>1470</v>
      </c>
      <c r="O160" s="57">
        <v>35.1</v>
      </c>
      <c r="P160" s="56">
        <f t="shared" si="5"/>
        <v>0.15</v>
      </c>
    </row>
    <row r="161" spans="1:16" hidden="1" x14ac:dyDescent="0.25">
      <c r="A161" s="55" t="s">
        <v>5</v>
      </c>
      <c r="B161" s="55" t="s">
        <v>196</v>
      </c>
      <c r="C161" s="65">
        <v>3213</v>
      </c>
      <c r="D161" s="55" t="s">
        <v>6</v>
      </c>
      <c r="E161" s="55">
        <v>232</v>
      </c>
      <c r="F161" s="59">
        <v>58</v>
      </c>
      <c r="G161" s="58">
        <v>2015</v>
      </c>
      <c r="H161" s="57">
        <v>503.75</v>
      </c>
      <c r="I161" s="83">
        <v>167</v>
      </c>
      <c r="J161" s="83">
        <v>1848</v>
      </c>
      <c r="K161" s="55">
        <v>302.25</v>
      </c>
      <c r="L161" s="87">
        <v>1545.75</v>
      </c>
      <c r="M161" s="58">
        <f t="shared" si="4"/>
        <v>1712.75</v>
      </c>
      <c r="N161" s="57">
        <v>1545.75</v>
      </c>
      <c r="O161" s="57">
        <v>0</v>
      </c>
      <c r="P161" s="56">
        <f t="shared" si="5"/>
        <v>0.15</v>
      </c>
    </row>
    <row r="162" spans="1:16" hidden="1" x14ac:dyDescent="0.25">
      <c r="A162" s="55" t="s">
        <v>5</v>
      </c>
      <c r="B162" s="55" t="s">
        <v>196</v>
      </c>
      <c r="C162" s="65">
        <v>3222</v>
      </c>
      <c r="D162" s="55" t="s">
        <v>6</v>
      </c>
      <c r="E162" s="55">
        <v>216</v>
      </c>
      <c r="F162" s="59">
        <v>36</v>
      </c>
      <c r="G162" s="58">
        <v>2008.96</v>
      </c>
      <c r="H162" s="57">
        <v>334.82666599999999</v>
      </c>
      <c r="I162" s="83">
        <v>508.96</v>
      </c>
      <c r="J162" s="83">
        <v>1500</v>
      </c>
      <c r="K162" s="55">
        <v>301.33999999999997</v>
      </c>
      <c r="L162" s="87">
        <v>1198.6600000000001</v>
      </c>
      <c r="M162" s="58">
        <f t="shared" si="4"/>
        <v>1707.6200000000001</v>
      </c>
      <c r="N162" s="57">
        <v>1198.6600000000001</v>
      </c>
      <c r="O162" s="57">
        <v>0</v>
      </c>
      <c r="P162" s="56">
        <f t="shared" si="5"/>
        <v>0.1499980089200382</v>
      </c>
    </row>
    <row r="163" spans="1:16" hidden="1" x14ac:dyDescent="0.25">
      <c r="A163" s="55" t="s">
        <v>5</v>
      </c>
      <c r="B163" s="55" t="s">
        <v>196</v>
      </c>
      <c r="C163" s="65">
        <v>3225</v>
      </c>
      <c r="D163" s="55" t="s">
        <v>6</v>
      </c>
      <c r="E163" s="55">
        <v>220</v>
      </c>
      <c r="F163" s="59">
        <v>55</v>
      </c>
      <c r="G163" s="58">
        <v>1904.99</v>
      </c>
      <c r="H163" s="57">
        <v>476.2475</v>
      </c>
      <c r="I163" s="83">
        <v>285.99</v>
      </c>
      <c r="J163" s="83">
        <v>1619</v>
      </c>
      <c r="K163" s="55">
        <v>285.75</v>
      </c>
      <c r="L163" s="87">
        <v>1333.25</v>
      </c>
      <c r="M163" s="58">
        <f t="shared" si="4"/>
        <v>1619.24</v>
      </c>
      <c r="N163" s="57">
        <v>1333.25</v>
      </c>
      <c r="O163" s="57">
        <v>0</v>
      </c>
      <c r="P163" s="56">
        <f t="shared" si="5"/>
        <v>0.15000078740570816</v>
      </c>
    </row>
    <row r="164" spans="1:16" hidden="1" x14ac:dyDescent="0.25">
      <c r="A164" s="55" t="s">
        <v>5</v>
      </c>
      <c r="B164" s="55" t="s">
        <v>196</v>
      </c>
      <c r="C164" s="65">
        <v>3241</v>
      </c>
      <c r="D164" s="55" t="s">
        <v>6</v>
      </c>
      <c r="E164" s="55">
        <v>7</v>
      </c>
      <c r="F164" s="59">
        <v>2</v>
      </c>
      <c r="G164" s="58">
        <v>63</v>
      </c>
      <c r="H164" s="57">
        <v>21</v>
      </c>
      <c r="I164" s="83">
        <v>0</v>
      </c>
      <c r="J164" s="83">
        <v>63</v>
      </c>
      <c r="K164" s="55">
        <v>9.4499999999999993</v>
      </c>
      <c r="L164" s="87">
        <v>53.55</v>
      </c>
      <c r="M164" s="58">
        <f t="shared" si="4"/>
        <v>53.55</v>
      </c>
      <c r="N164" s="57">
        <v>53.55</v>
      </c>
      <c r="O164" s="57">
        <v>0</v>
      </c>
      <c r="P164" s="56">
        <f t="shared" si="5"/>
        <v>0.15</v>
      </c>
    </row>
    <row r="165" spans="1:16" hidden="1" x14ac:dyDescent="0.25">
      <c r="A165" s="55" t="s">
        <v>5</v>
      </c>
      <c r="B165" s="55" t="s">
        <v>172</v>
      </c>
      <c r="C165" s="65">
        <v>3252</v>
      </c>
      <c r="D165" s="55" t="s">
        <v>6</v>
      </c>
      <c r="E165" s="55">
        <v>11</v>
      </c>
      <c r="F165" s="59">
        <v>11</v>
      </c>
      <c r="G165" s="58">
        <v>100</v>
      </c>
      <c r="H165" s="57">
        <v>100</v>
      </c>
      <c r="I165" s="83">
        <v>100</v>
      </c>
      <c r="J165" s="83">
        <v>0</v>
      </c>
      <c r="K165" s="55">
        <v>15</v>
      </c>
      <c r="L165" s="87">
        <v>-15</v>
      </c>
      <c r="M165" s="58">
        <f t="shared" si="4"/>
        <v>85</v>
      </c>
      <c r="N165" s="57">
        <v>0</v>
      </c>
      <c r="O165" s="57">
        <v>-15</v>
      </c>
      <c r="P165" s="56">
        <f t="shared" si="5"/>
        <v>0.15</v>
      </c>
    </row>
    <row r="166" spans="1:16" hidden="1" x14ac:dyDescent="0.25">
      <c r="A166" s="55" t="s">
        <v>5</v>
      </c>
      <c r="B166" s="55" t="s">
        <v>173</v>
      </c>
      <c r="C166" s="65">
        <v>3264</v>
      </c>
      <c r="D166" s="55" t="s">
        <v>6</v>
      </c>
      <c r="E166" s="55">
        <v>370</v>
      </c>
      <c r="F166" s="59">
        <v>37</v>
      </c>
      <c r="G166" s="58">
        <v>3584.96</v>
      </c>
      <c r="H166" s="57">
        <v>358.49599999999998</v>
      </c>
      <c r="I166" s="83">
        <v>1861.96</v>
      </c>
      <c r="J166" s="83">
        <v>1723</v>
      </c>
      <c r="K166" s="55">
        <v>537.74</v>
      </c>
      <c r="L166" s="87">
        <v>1185.26</v>
      </c>
      <c r="M166" s="58">
        <f t="shared" si="4"/>
        <v>3047.2200000000003</v>
      </c>
      <c r="N166" s="57">
        <v>1185.26</v>
      </c>
      <c r="O166" s="57">
        <v>0</v>
      </c>
      <c r="P166" s="56">
        <f t="shared" si="5"/>
        <v>0.14999888422743907</v>
      </c>
    </row>
    <row r="167" spans="1:16" hidden="1" x14ac:dyDescent="0.25">
      <c r="A167" s="55" t="s">
        <v>5</v>
      </c>
      <c r="B167" s="55" t="s">
        <v>197</v>
      </c>
      <c r="C167" s="65">
        <v>3270</v>
      </c>
      <c r="D167" s="55" t="s">
        <v>6</v>
      </c>
      <c r="E167" s="55">
        <v>153</v>
      </c>
      <c r="F167" s="59">
        <v>38</v>
      </c>
      <c r="G167" s="58">
        <v>1429</v>
      </c>
      <c r="H167" s="57">
        <v>357.25</v>
      </c>
      <c r="I167" s="83">
        <v>582</v>
      </c>
      <c r="J167" s="83">
        <v>847</v>
      </c>
      <c r="K167" s="55">
        <v>214.35</v>
      </c>
      <c r="L167" s="87">
        <v>632.65</v>
      </c>
      <c r="M167" s="58">
        <f t="shared" si="4"/>
        <v>1214.6500000000001</v>
      </c>
      <c r="N167" s="57">
        <v>632.65</v>
      </c>
      <c r="O167" s="57">
        <v>0</v>
      </c>
      <c r="P167" s="56">
        <f t="shared" si="5"/>
        <v>0.15</v>
      </c>
    </row>
    <row r="168" spans="1:16" hidden="1" x14ac:dyDescent="0.25">
      <c r="A168" s="55" t="s">
        <v>5</v>
      </c>
      <c r="B168" s="55" t="s">
        <v>196</v>
      </c>
      <c r="C168" s="65">
        <v>3272</v>
      </c>
      <c r="D168" s="55" t="s">
        <v>7</v>
      </c>
      <c r="E168" s="55">
        <v>21</v>
      </c>
      <c r="F168" s="59">
        <v>7</v>
      </c>
      <c r="G168" s="58">
        <v>216.99</v>
      </c>
      <c r="H168" s="57">
        <v>72.33</v>
      </c>
      <c r="I168" s="83">
        <v>65.989999999999995</v>
      </c>
      <c r="J168" s="83">
        <v>151</v>
      </c>
      <c r="K168" s="55">
        <v>36.89</v>
      </c>
      <c r="L168" s="87">
        <v>114.11</v>
      </c>
      <c r="M168" s="58">
        <f t="shared" si="4"/>
        <v>180.1</v>
      </c>
      <c r="N168" s="57">
        <v>114.11</v>
      </c>
      <c r="O168" s="57">
        <v>0</v>
      </c>
      <c r="P168" s="56">
        <f t="shared" si="5"/>
        <v>0.17000783446241763</v>
      </c>
    </row>
    <row r="169" spans="1:16" hidden="1" x14ac:dyDescent="0.25">
      <c r="A169" s="55" t="s">
        <v>5</v>
      </c>
      <c r="B169" s="55" t="s">
        <v>194</v>
      </c>
      <c r="C169" s="65">
        <v>3283</v>
      </c>
      <c r="D169" s="55" t="s">
        <v>6</v>
      </c>
      <c r="E169" s="55">
        <v>128</v>
      </c>
      <c r="F169" s="59">
        <v>42</v>
      </c>
      <c r="G169" s="58">
        <v>1233.97</v>
      </c>
      <c r="H169" s="57">
        <v>411.32333299999999</v>
      </c>
      <c r="I169" s="83">
        <v>328.97</v>
      </c>
      <c r="J169" s="83">
        <v>905</v>
      </c>
      <c r="K169" s="55">
        <v>185.1</v>
      </c>
      <c r="L169" s="87">
        <v>719.9</v>
      </c>
      <c r="M169" s="58">
        <f t="shared" si="4"/>
        <v>1048.8699999999999</v>
      </c>
      <c r="N169" s="57">
        <v>719.9</v>
      </c>
      <c r="O169" s="57">
        <v>0</v>
      </c>
      <c r="P169" s="56">
        <f t="shared" si="5"/>
        <v>0.15000364676612882</v>
      </c>
    </row>
    <row r="170" spans="1:16" hidden="1" x14ac:dyDescent="0.25">
      <c r="A170" s="55" t="s">
        <v>5</v>
      </c>
      <c r="B170" s="55" t="s">
        <v>195</v>
      </c>
      <c r="C170" s="65">
        <v>3286</v>
      </c>
      <c r="D170" s="55" t="s">
        <v>6</v>
      </c>
      <c r="E170" s="55">
        <v>169</v>
      </c>
      <c r="F170" s="59">
        <v>28</v>
      </c>
      <c r="G170" s="58">
        <v>1548.99</v>
      </c>
      <c r="H170" s="57">
        <v>258.16500000000002</v>
      </c>
      <c r="I170" s="83">
        <v>650.99</v>
      </c>
      <c r="J170" s="83">
        <v>898</v>
      </c>
      <c r="K170" s="55">
        <v>232.35</v>
      </c>
      <c r="L170" s="87">
        <v>665.65</v>
      </c>
      <c r="M170" s="58">
        <f t="shared" si="4"/>
        <v>1316.6399999999999</v>
      </c>
      <c r="N170" s="57">
        <v>665.65</v>
      </c>
      <c r="O170" s="57">
        <v>0</v>
      </c>
      <c r="P170" s="56">
        <f t="shared" si="5"/>
        <v>0.15000096837293977</v>
      </c>
    </row>
    <row r="171" spans="1:16" hidden="1" x14ac:dyDescent="0.25">
      <c r="A171" s="55" t="s">
        <v>5</v>
      </c>
      <c r="B171" s="55" t="s">
        <v>194</v>
      </c>
      <c r="C171" s="65">
        <v>3324</v>
      </c>
      <c r="D171" s="55" t="s">
        <v>6</v>
      </c>
      <c r="E171" s="55">
        <v>118</v>
      </c>
      <c r="F171" s="59">
        <v>39</v>
      </c>
      <c r="G171" s="58">
        <v>1034</v>
      </c>
      <c r="H171" s="57">
        <v>344.66666600000002</v>
      </c>
      <c r="I171" s="83">
        <v>517</v>
      </c>
      <c r="J171" s="83">
        <v>517</v>
      </c>
      <c r="K171" s="55">
        <v>155.1</v>
      </c>
      <c r="L171" s="87">
        <v>361.9</v>
      </c>
      <c r="M171" s="58">
        <f t="shared" si="4"/>
        <v>878.9</v>
      </c>
      <c r="N171" s="57">
        <v>361.9</v>
      </c>
      <c r="O171" s="57">
        <v>0</v>
      </c>
      <c r="P171" s="56">
        <f t="shared" si="5"/>
        <v>0.15</v>
      </c>
    </row>
    <row r="172" spans="1:16" hidden="1" x14ac:dyDescent="0.25">
      <c r="A172" s="55" t="s">
        <v>5</v>
      </c>
      <c r="B172" s="55" t="s">
        <v>192</v>
      </c>
      <c r="C172" s="65">
        <v>3327</v>
      </c>
      <c r="D172" s="55" t="s">
        <v>6</v>
      </c>
      <c r="E172" s="55">
        <v>196</v>
      </c>
      <c r="F172" s="59">
        <v>49</v>
      </c>
      <c r="G172" s="58">
        <v>2184.98</v>
      </c>
      <c r="H172" s="57">
        <v>546.245</v>
      </c>
      <c r="I172" s="83">
        <v>961.98</v>
      </c>
      <c r="J172" s="83">
        <v>1223</v>
      </c>
      <c r="K172" s="55">
        <v>327.75</v>
      </c>
      <c r="L172" s="87">
        <v>895.25</v>
      </c>
      <c r="M172" s="58">
        <f t="shared" si="4"/>
        <v>1857.23</v>
      </c>
      <c r="N172" s="57">
        <v>895.25</v>
      </c>
      <c r="O172" s="57">
        <v>0</v>
      </c>
      <c r="P172" s="56">
        <f t="shared" si="5"/>
        <v>0.15000137301027927</v>
      </c>
    </row>
    <row r="173" spans="1:16" hidden="1" x14ac:dyDescent="0.25">
      <c r="A173" s="55" t="s">
        <v>5</v>
      </c>
      <c r="B173" s="55" t="s">
        <v>193</v>
      </c>
      <c r="C173" s="65">
        <v>3330</v>
      </c>
      <c r="D173" s="55" t="s">
        <v>6</v>
      </c>
      <c r="E173" s="55">
        <v>201</v>
      </c>
      <c r="F173" s="59">
        <v>28</v>
      </c>
      <c r="G173" s="58">
        <v>2086.92</v>
      </c>
      <c r="H173" s="57">
        <v>298.13142800000003</v>
      </c>
      <c r="I173" s="83">
        <v>1591.92</v>
      </c>
      <c r="J173" s="83">
        <v>495</v>
      </c>
      <c r="K173" s="55">
        <v>313.04000000000002</v>
      </c>
      <c r="L173" s="87">
        <v>181.96</v>
      </c>
      <c r="M173" s="58">
        <f t="shared" si="4"/>
        <v>1773.88</v>
      </c>
      <c r="N173" s="57">
        <v>181.96</v>
      </c>
      <c r="O173" s="57">
        <v>0</v>
      </c>
      <c r="P173" s="56">
        <f t="shared" si="5"/>
        <v>0.15000095835010446</v>
      </c>
    </row>
    <row r="174" spans="1:16" hidden="1" x14ac:dyDescent="0.25">
      <c r="A174" s="55" t="s">
        <v>5</v>
      </c>
      <c r="B174" s="55" t="s">
        <v>192</v>
      </c>
      <c r="C174" s="65">
        <v>3335</v>
      </c>
      <c r="D174" s="55" t="s">
        <v>6</v>
      </c>
      <c r="E174" s="55">
        <v>345</v>
      </c>
      <c r="F174" s="59">
        <v>69</v>
      </c>
      <c r="G174" s="58">
        <v>3663.82</v>
      </c>
      <c r="H174" s="57">
        <v>732.76400000000001</v>
      </c>
      <c r="I174" s="83">
        <v>1946.82</v>
      </c>
      <c r="J174" s="83">
        <v>1717</v>
      </c>
      <c r="K174" s="55">
        <v>549.57000000000005</v>
      </c>
      <c r="L174" s="87">
        <v>1167.43</v>
      </c>
      <c r="M174" s="58">
        <f t="shared" si="4"/>
        <v>3114.25</v>
      </c>
      <c r="N174" s="57">
        <v>1167.43</v>
      </c>
      <c r="O174" s="57">
        <v>0</v>
      </c>
      <c r="P174" s="56">
        <f t="shared" si="5"/>
        <v>0.14999918118248168</v>
      </c>
    </row>
    <row r="175" spans="1:16" hidden="1" x14ac:dyDescent="0.25">
      <c r="A175" s="55" t="s">
        <v>5</v>
      </c>
      <c r="B175" s="55" t="s">
        <v>191</v>
      </c>
      <c r="C175" s="65">
        <v>3347</v>
      </c>
      <c r="D175" s="55" t="s">
        <v>6</v>
      </c>
      <c r="E175" s="55">
        <v>417</v>
      </c>
      <c r="F175" s="59">
        <v>46</v>
      </c>
      <c r="G175" s="58">
        <v>3783.98</v>
      </c>
      <c r="H175" s="57">
        <v>420.44222200000002</v>
      </c>
      <c r="I175" s="83">
        <v>415.98</v>
      </c>
      <c r="J175" s="83">
        <v>3368</v>
      </c>
      <c r="K175" s="55">
        <v>567.6</v>
      </c>
      <c r="L175" s="87">
        <v>2800.4</v>
      </c>
      <c r="M175" s="58">
        <f t="shared" si="4"/>
        <v>3216.38</v>
      </c>
      <c r="N175" s="57">
        <v>2800.4</v>
      </c>
      <c r="O175" s="57">
        <v>0</v>
      </c>
      <c r="P175" s="56">
        <f t="shared" si="5"/>
        <v>0.15000079281602968</v>
      </c>
    </row>
    <row r="176" spans="1:16" hidden="1" x14ac:dyDescent="0.25">
      <c r="A176" s="55" t="s">
        <v>5</v>
      </c>
      <c r="B176" s="55" t="s">
        <v>191</v>
      </c>
      <c r="C176" s="65">
        <v>3355</v>
      </c>
      <c r="D176" s="55" t="s">
        <v>6</v>
      </c>
      <c r="E176" s="55">
        <v>282</v>
      </c>
      <c r="F176" s="59">
        <v>31</v>
      </c>
      <c r="G176" s="58">
        <v>2505</v>
      </c>
      <c r="H176" s="57">
        <v>278.33333299999998</v>
      </c>
      <c r="I176" s="83">
        <v>290</v>
      </c>
      <c r="J176" s="83">
        <v>2215</v>
      </c>
      <c r="K176" s="55">
        <v>375.75</v>
      </c>
      <c r="L176" s="87">
        <v>1839.25</v>
      </c>
      <c r="M176" s="58">
        <f t="shared" si="4"/>
        <v>2129.25</v>
      </c>
      <c r="N176" s="57">
        <v>1839.25</v>
      </c>
      <c r="O176" s="57">
        <v>0</v>
      </c>
      <c r="P176" s="56">
        <f t="shared" si="5"/>
        <v>0.15</v>
      </c>
    </row>
    <row r="177" spans="1:16" hidden="1" x14ac:dyDescent="0.25">
      <c r="A177" s="55" t="s">
        <v>5</v>
      </c>
      <c r="B177" s="55" t="s">
        <v>191</v>
      </c>
      <c r="C177" s="65">
        <v>3356</v>
      </c>
      <c r="D177" s="55" t="s">
        <v>6</v>
      </c>
      <c r="E177" s="55">
        <v>748</v>
      </c>
      <c r="F177" s="59">
        <v>57</v>
      </c>
      <c r="G177" s="58">
        <v>7270.95</v>
      </c>
      <c r="H177" s="57">
        <v>559.30384600000002</v>
      </c>
      <c r="I177" s="83">
        <v>2587.9499999999998</v>
      </c>
      <c r="J177" s="83">
        <v>4683</v>
      </c>
      <c r="K177" s="55">
        <v>1090.6400000000001</v>
      </c>
      <c r="L177" s="87">
        <v>3592.36</v>
      </c>
      <c r="M177" s="58">
        <f t="shared" si="4"/>
        <v>6180.3099999999995</v>
      </c>
      <c r="N177" s="57">
        <v>3592.36</v>
      </c>
      <c r="O177" s="57">
        <v>0</v>
      </c>
      <c r="P177" s="56">
        <f t="shared" si="5"/>
        <v>0.14999965616597558</v>
      </c>
    </row>
    <row r="178" spans="1:16" hidden="1" x14ac:dyDescent="0.25">
      <c r="A178" s="55" t="s">
        <v>5</v>
      </c>
      <c r="B178" s="55" t="s">
        <v>180</v>
      </c>
      <c r="C178" s="65">
        <v>3358</v>
      </c>
      <c r="D178" s="55" t="s">
        <v>6</v>
      </c>
      <c r="E178" s="55">
        <v>220</v>
      </c>
      <c r="F178" s="59">
        <v>44</v>
      </c>
      <c r="G178" s="58">
        <v>2124.9899999999998</v>
      </c>
      <c r="H178" s="57">
        <v>424.99799999999999</v>
      </c>
      <c r="I178" s="83">
        <v>1422.99</v>
      </c>
      <c r="J178" s="83">
        <v>702</v>
      </c>
      <c r="K178" s="55">
        <v>318.75</v>
      </c>
      <c r="L178" s="87">
        <v>383.25</v>
      </c>
      <c r="M178" s="58">
        <f t="shared" si="4"/>
        <v>1806.24</v>
      </c>
      <c r="N178" s="57">
        <v>383.25</v>
      </c>
      <c r="O178" s="57">
        <v>0</v>
      </c>
      <c r="P178" s="56">
        <f t="shared" si="5"/>
        <v>0.15000070588567477</v>
      </c>
    </row>
    <row r="179" spans="1:16" hidden="1" x14ac:dyDescent="0.25">
      <c r="A179" s="55" t="s">
        <v>5</v>
      </c>
      <c r="B179" s="55" t="s">
        <v>191</v>
      </c>
      <c r="C179" s="65">
        <v>3360</v>
      </c>
      <c r="D179" s="55" t="s">
        <v>6</v>
      </c>
      <c r="E179" s="55">
        <v>104</v>
      </c>
      <c r="F179" s="59">
        <v>26</v>
      </c>
      <c r="G179" s="58">
        <v>905</v>
      </c>
      <c r="H179" s="57">
        <v>226.25</v>
      </c>
      <c r="I179" s="83">
        <v>0</v>
      </c>
      <c r="J179" s="83">
        <v>905</v>
      </c>
      <c r="K179" s="55">
        <v>135.75</v>
      </c>
      <c r="L179" s="87">
        <v>769.25</v>
      </c>
      <c r="M179" s="58">
        <f t="shared" si="4"/>
        <v>769.25</v>
      </c>
      <c r="N179" s="57">
        <v>769.25</v>
      </c>
      <c r="O179" s="57">
        <v>0</v>
      </c>
      <c r="P179" s="56">
        <f t="shared" si="5"/>
        <v>0.15</v>
      </c>
    </row>
    <row r="180" spans="1:16" hidden="1" x14ac:dyDescent="0.25">
      <c r="A180" s="55" t="s">
        <v>5</v>
      </c>
      <c r="B180" s="55" t="s">
        <v>187</v>
      </c>
      <c r="C180" s="65">
        <v>3363</v>
      </c>
      <c r="D180" s="55" t="s">
        <v>7</v>
      </c>
      <c r="E180" s="55">
        <v>80</v>
      </c>
      <c r="F180" s="59">
        <v>80</v>
      </c>
      <c r="G180" s="58">
        <v>829.98</v>
      </c>
      <c r="H180" s="57">
        <v>829.98</v>
      </c>
      <c r="I180" s="83">
        <v>630.98</v>
      </c>
      <c r="J180" s="83">
        <v>199</v>
      </c>
      <c r="K180" s="55">
        <v>141.1</v>
      </c>
      <c r="L180" s="87">
        <v>57.9</v>
      </c>
      <c r="M180" s="58">
        <f t="shared" si="4"/>
        <v>688.88</v>
      </c>
      <c r="N180" s="57">
        <v>57.9</v>
      </c>
      <c r="O180" s="57">
        <v>0</v>
      </c>
      <c r="P180" s="56">
        <f t="shared" si="5"/>
        <v>0.17000409648425263</v>
      </c>
    </row>
    <row r="181" spans="1:16" hidden="1" x14ac:dyDescent="0.25">
      <c r="A181" s="55" t="s">
        <v>5</v>
      </c>
      <c r="B181" s="55" t="s">
        <v>180</v>
      </c>
      <c r="C181" s="65">
        <v>3382</v>
      </c>
      <c r="D181" s="55" t="s">
        <v>6</v>
      </c>
      <c r="E181" s="55">
        <v>222</v>
      </c>
      <c r="F181" s="59">
        <v>74</v>
      </c>
      <c r="G181" s="58">
        <v>2112.9899999999998</v>
      </c>
      <c r="H181" s="57">
        <v>704.33</v>
      </c>
      <c r="I181" s="83">
        <v>1421.99</v>
      </c>
      <c r="J181" s="83">
        <v>691</v>
      </c>
      <c r="K181" s="55">
        <v>316.95</v>
      </c>
      <c r="L181" s="87">
        <v>374.05</v>
      </c>
      <c r="M181" s="58">
        <f t="shared" si="4"/>
        <v>1796.04</v>
      </c>
      <c r="N181" s="57">
        <v>374.05</v>
      </c>
      <c r="O181" s="57">
        <v>0</v>
      </c>
      <c r="P181" s="56">
        <f t="shared" si="5"/>
        <v>0.1500007098945097</v>
      </c>
    </row>
    <row r="182" spans="1:16" hidden="1" x14ac:dyDescent="0.25">
      <c r="A182" s="55" t="s">
        <v>5</v>
      </c>
      <c r="B182" s="55" t="s">
        <v>190</v>
      </c>
      <c r="C182" s="65">
        <v>3385</v>
      </c>
      <c r="D182" s="55" t="s">
        <v>6</v>
      </c>
      <c r="E182" s="55">
        <v>88</v>
      </c>
      <c r="F182" s="59">
        <v>29</v>
      </c>
      <c r="G182" s="58">
        <v>1037</v>
      </c>
      <c r="H182" s="57">
        <v>345.66666600000002</v>
      </c>
      <c r="I182" s="83">
        <v>1037</v>
      </c>
      <c r="J182" s="83">
        <v>0</v>
      </c>
      <c r="K182" s="55">
        <v>155.55000000000001</v>
      </c>
      <c r="L182" s="87">
        <v>-155.55000000000001</v>
      </c>
      <c r="M182" s="58">
        <f t="shared" si="4"/>
        <v>881.45</v>
      </c>
      <c r="N182" s="57">
        <v>0</v>
      </c>
      <c r="O182" s="57">
        <v>-155.55000000000001</v>
      </c>
      <c r="P182" s="56">
        <f t="shared" si="5"/>
        <v>0.15000000000000002</v>
      </c>
    </row>
    <row r="183" spans="1:16" hidden="1" x14ac:dyDescent="0.25">
      <c r="A183" s="55" t="s">
        <v>5</v>
      </c>
      <c r="B183" s="55" t="s">
        <v>187</v>
      </c>
      <c r="C183" s="65">
        <v>3419</v>
      </c>
      <c r="D183" s="55" t="s">
        <v>6</v>
      </c>
      <c r="E183" s="55">
        <v>82</v>
      </c>
      <c r="F183" s="59">
        <v>41</v>
      </c>
      <c r="G183" s="58">
        <v>860.95</v>
      </c>
      <c r="H183" s="57">
        <v>430.47500000000002</v>
      </c>
      <c r="I183" s="83">
        <v>451.95</v>
      </c>
      <c r="J183" s="83">
        <v>409</v>
      </c>
      <c r="K183" s="55">
        <v>129.13999999999999</v>
      </c>
      <c r="L183" s="87">
        <v>279.86</v>
      </c>
      <c r="M183" s="58">
        <f t="shared" si="4"/>
        <v>731.81</v>
      </c>
      <c r="N183" s="57">
        <v>279.86</v>
      </c>
      <c r="O183" s="57">
        <v>0</v>
      </c>
      <c r="P183" s="56">
        <f t="shared" si="5"/>
        <v>0.14999709623090771</v>
      </c>
    </row>
    <row r="184" spans="1:16" hidden="1" x14ac:dyDescent="0.25">
      <c r="A184" s="55" t="s">
        <v>5</v>
      </c>
      <c r="B184" s="55" t="s">
        <v>189</v>
      </c>
      <c r="C184" s="65">
        <v>3436</v>
      </c>
      <c r="D184" s="55" t="s">
        <v>6</v>
      </c>
      <c r="E184" s="55">
        <v>67</v>
      </c>
      <c r="F184" s="59">
        <v>67</v>
      </c>
      <c r="G184" s="58">
        <v>550</v>
      </c>
      <c r="H184" s="57">
        <v>550</v>
      </c>
      <c r="I184" s="83">
        <v>0</v>
      </c>
      <c r="J184" s="83">
        <v>550</v>
      </c>
      <c r="K184" s="55">
        <v>82.5</v>
      </c>
      <c r="L184" s="87">
        <v>467.5</v>
      </c>
      <c r="M184" s="58">
        <f t="shared" si="4"/>
        <v>467.5</v>
      </c>
      <c r="N184" s="57">
        <v>467.5</v>
      </c>
      <c r="O184" s="57">
        <v>0</v>
      </c>
      <c r="P184" s="56">
        <f t="shared" si="5"/>
        <v>0.15</v>
      </c>
    </row>
    <row r="185" spans="1:16" hidden="1" x14ac:dyDescent="0.25">
      <c r="A185" s="55" t="s">
        <v>5</v>
      </c>
      <c r="B185" s="55" t="s">
        <v>188</v>
      </c>
      <c r="C185" s="65">
        <v>3437</v>
      </c>
      <c r="D185" s="55" t="s">
        <v>6</v>
      </c>
      <c r="E185" s="55">
        <v>166</v>
      </c>
      <c r="F185" s="59">
        <v>33</v>
      </c>
      <c r="G185" s="58">
        <v>1608.99</v>
      </c>
      <c r="H185" s="57">
        <v>321.798</v>
      </c>
      <c r="I185" s="83">
        <v>1033.99</v>
      </c>
      <c r="J185" s="83">
        <v>575</v>
      </c>
      <c r="K185" s="55">
        <v>241.35</v>
      </c>
      <c r="L185" s="87">
        <v>333.65</v>
      </c>
      <c r="M185" s="58">
        <f t="shared" si="4"/>
        <v>1367.6399999999999</v>
      </c>
      <c r="N185" s="57">
        <v>333.65</v>
      </c>
      <c r="O185" s="57">
        <v>0</v>
      </c>
      <c r="P185" s="56">
        <f t="shared" si="5"/>
        <v>0.15000093226185371</v>
      </c>
    </row>
    <row r="186" spans="1:16" hidden="1" x14ac:dyDescent="0.25">
      <c r="A186" s="55" t="s">
        <v>5</v>
      </c>
      <c r="B186" s="55" t="s">
        <v>173</v>
      </c>
      <c r="C186" s="65">
        <v>3444</v>
      </c>
      <c r="D186" s="55" t="s">
        <v>6</v>
      </c>
      <c r="E186" s="55">
        <v>234</v>
      </c>
      <c r="F186" s="59">
        <v>39</v>
      </c>
      <c r="G186" s="58">
        <v>2192.9899999999998</v>
      </c>
      <c r="H186" s="57">
        <v>365.498333</v>
      </c>
      <c r="I186" s="83">
        <v>778.99</v>
      </c>
      <c r="J186" s="83">
        <v>1414</v>
      </c>
      <c r="K186" s="55">
        <v>328.95</v>
      </c>
      <c r="L186" s="87">
        <v>1085.05</v>
      </c>
      <c r="M186" s="58">
        <f t="shared" si="4"/>
        <v>1864.04</v>
      </c>
      <c r="N186" s="57">
        <v>1085.05</v>
      </c>
      <c r="O186" s="57">
        <v>0</v>
      </c>
      <c r="P186" s="56">
        <f t="shared" si="5"/>
        <v>0.15000068399764704</v>
      </c>
    </row>
    <row r="187" spans="1:16" hidden="1" x14ac:dyDescent="0.25">
      <c r="A187" s="55" t="s">
        <v>5</v>
      </c>
      <c r="B187" s="55" t="s">
        <v>173</v>
      </c>
      <c r="C187" s="65">
        <v>3445</v>
      </c>
      <c r="D187" s="55" t="s">
        <v>6</v>
      </c>
      <c r="E187" s="55">
        <v>481</v>
      </c>
      <c r="F187" s="59">
        <v>48</v>
      </c>
      <c r="G187" s="58">
        <v>4409.9799999999996</v>
      </c>
      <c r="H187" s="57">
        <v>440.99799999999999</v>
      </c>
      <c r="I187" s="83">
        <v>1923.98</v>
      </c>
      <c r="J187" s="83">
        <v>2486</v>
      </c>
      <c r="K187" s="55">
        <v>661.5</v>
      </c>
      <c r="L187" s="87">
        <v>1824.5</v>
      </c>
      <c r="M187" s="58">
        <f t="shared" si="4"/>
        <v>3748.48</v>
      </c>
      <c r="N187" s="57">
        <v>1824.5</v>
      </c>
      <c r="O187" s="57">
        <v>0</v>
      </c>
      <c r="P187" s="56">
        <f t="shared" si="5"/>
        <v>0.150000680275194</v>
      </c>
    </row>
    <row r="188" spans="1:16" hidden="1" x14ac:dyDescent="0.25">
      <c r="A188" s="55" t="s">
        <v>5</v>
      </c>
      <c r="B188" s="55" t="s">
        <v>186</v>
      </c>
      <c r="C188" s="65">
        <v>3465</v>
      </c>
      <c r="D188" s="55" t="s">
        <v>6</v>
      </c>
      <c r="E188" s="55">
        <v>174</v>
      </c>
      <c r="F188" s="59">
        <v>29</v>
      </c>
      <c r="G188" s="58">
        <v>1955.94</v>
      </c>
      <c r="H188" s="57">
        <v>325.99</v>
      </c>
      <c r="I188" s="83">
        <v>1625.94</v>
      </c>
      <c r="J188" s="83">
        <v>330</v>
      </c>
      <c r="K188" s="55">
        <v>293.39</v>
      </c>
      <c r="L188" s="87">
        <v>36.61</v>
      </c>
      <c r="M188" s="58">
        <f t="shared" si="4"/>
        <v>1662.55</v>
      </c>
      <c r="N188" s="57">
        <v>36.61</v>
      </c>
      <c r="O188" s="57">
        <v>0</v>
      </c>
      <c r="P188" s="56">
        <f t="shared" si="5"/>
        <v>0.1499994887368733</v>
      </c>
    </row>
    <row r="189" spans="1:16" hidden="1" x14ac:dyDescent="0.25">
      <c r="A189" s="55" t="s">
        <v>5</v>
      </c>
      <c r="B189" s="55" t="s">
        <v>187</v>
      </c>
      <c r="C189" s="65">
        <v>3466</v>
      </c>
      <c r="D189" s="55" t="s">
        <v>6</v>
      </c>
      <c r="E189" s="55">
        <v>280</v>
      </c>
      <c r="F189" s="59">
        <v>31</v>
      </c>
      <c r="G189" s="58">
        <v>2834.98</v>
      </c>
      <c r="H189" s="57">
        <v>314.99777699999999</v>
      </c>
      <c r="I189" s="83">
        <v>1755.98</v>
      </c>
      <c r="J189" s="83">
        <v>1079</v>
      </c>
      <c r="K189" s="55">
        <v>425.25</v>
      </c>
      <c r="L189" s="87">
        <v>653.75</v>
      </c>
      <c r="M189" s="58">
        <f t="shared" si="4"/>
        <v>2409.73</v>
      </c>
      <c r="N189" s="57">
        <v>653.75</v>
      </c>
      <c r="O189" s="57">
        <v>0</v>
      </c>
      <c r="P189" s="56">
        <f t="shared" si="5"/>
        <v>0.15000105820852352</v>
      </c>
    </row>
    <row r="190" spans="1:16" hidden="1" x14ac:dyDescent="0.25">
      <c r="A190" s="55" t="s">
        <v>5</v>
      </c>
      <c r="B190" s="55" t="s">
        <v>186</v>
      </c>
      <c r="C190" s="65">
        <v>3473</v>
      </c>
      <c r="D190" s="55" t="s">
        <v>6</v>
      </c>
      <c r="E190" s="55">
        <v>109</v>
      </c>
      <c r="F190" s="59">
        <v>36</v>
      </c>
      <c r="G190" s="58">
        <v>1086</v>
      </c>
      <c r="H190" s="57">
        <v>362</v>
      </c>
      <c r="I190" s="83">
        <v>898</v>
      </c>
      <c r="J190" s="83">
        <v>188</v>
      </c>
      <c r="K190" s="55">
        <v>162.9</v>
      </c>
      <c r="L190" s="87">
        <v>25.1</v>
      </c>
      <c r="M190" s="58">
        <f t="shared" si="4"/>
        <v>923.1</v>
      </c>
      <c r="N190" s="57">
        <v>25.1</v>
      </c>
      <c r="O190" s="57">
        <v>0</v>
      </c>
      <c r="P190" s="56">
        <f t="shared" si="5"/>
        <v>0.15</v>
      </c>
    </row>
    <row r="191" spans="1:16" hidden="1" x14ac:dyDescent="0.25">
      <c r="A191" s="55" t="s">
        <v>5</v>
      </c>
      <c r="B191" s="55" t="s">
        <v>186</v>
      </c>
      <c r="C191" s="65">
        <v>3483</v>
      </c>
      <c r="D191" s="55" t="s">
        <v>6</v>
      </c>
      <c r="E191" s="55">
        <v>192</v>
      </c>
      <c r="F191" s="59">
        <v>38</v>
      </c>
      <c r="G191" s="58">
        <v>1965</v>
      </c>
      <c r="H191" s="57">
        <v>393</v>
      </c>
      <c r="I191" s="83">
        <v>1222</v>
      </c>
      <c r="J191" s="83">
        <v>743</v>
      </c>
      <c r="K191" s="55">
        <v>294.75</v>
      </c>
      <c r="L191" s="87">
        <v>448.25</v>
      </c>
      <c r="M191" s="58">
        <f t="shared" si="4"/>
        <v>1670.25</v>
      </c>
      <c r="N191" s="57">
        <v>448.25</v>
      </c>
      <c r="O191" s="57">
        <v>0</v>
      </c>
      <c r="P191" s="56">
        <f t="shared" si="5"/>
        <v>0.15</v>
      </c>
    </row>
    <row r="192" spans="1:16" hidden="1" x14ac:dyDescent="0.25">
      <c r="A192" s="55" t="s">
        <v>5</v>
      </c>
      <c r="B192" s="55" t="s">
        <v>186</v>
      </c>
      <c r="C192" s="65">
        <v>3494</v>
      </c>
      <c r="D192" s="55" t="s">
        <v>6</v>
      </c>
      <c r="E192" s="55">
        <v>336</v>
      </c>
      <c r="F192" s="59">
        <v>24</v>
      </c>
      <c r="G192" s="58">
        <v>3382.88</v>
      </c>
      <c r="H192" s="57">
        <v>241.63428500000001</v>
      </c>
      <c r="I192" s="83">
        <v>2735.88</v>
      </c>
      <c r="J192" s="83">
        <v>647</v>
      </c>
      <c r="K192" s="55">
        <v>507.43</v>
      </c>
      <c r="L192" s="87">
        <v>139.57</v>
      </c>
      <c r="M192" s="58">
        <f t="shared" si="4"/>
        <v>2875.4500000000003</v>
      </c>
      <c r="N192" s="57">
        <v>139.57</v>
      </c>
      <c r="O192" s="57">
        <v>0</v>
      </c>
      <c r="P192" s="56">
        <f t="shared" si="5"/>
        <v>0.14999940878777845</v>
      </c>
    </row>
    <row r="193" spans="1:16" hidden="1" x14ac:dyDescent="0.25">
      <c r="A193" s="55" t="s">
        <v>5</v>
      </c>
      <c r="B193" s="55" t="s">
        <v>175</v>
      </c>
      <c r="C193" s="65">
        <v>3498</v>
      </c>
      <c r="D193" s="55" t="s">
        <v>6</v>
      </c>
      <c r="E193" s="55">
        <v>269</v>
      </c>
      <c r="F193" s="59">
        <v>33</v>
      </c>
      <c r="G193" s="58">
        <v>2944.93</v>
      </c>
      <c r="H193" s="57">
        <v>368.11624999999998</v>
      </c>
      <c r="I193" s="83">
        <v>2122.9299999999998</v>
      </c>
      <c r="J193" s="83">
        <v>822</v>
      </c>
      <c r="K193" s="55">
        <v>441.74</v>
      </c>
      <c r="L193" s="87">
        <v>380.26</v>
      </c>
      <c r="M193" s="58">
        <f t="shared" si="4"/>
        <v>2503.1899999999996</v>
      </c>
      <c r="N193" s="57">
        <v>380.26</v>
      </c>
      <c r="O193" s="57">
        <v>0</v>
      </c>
      <c r="P193" s="56">
        <f t="shared" si="5"/>
        <v>0.15000016978332253</v>
      </c>
    </row>
    <row r="194" spans="1:16" hidden="1" x14ac:dyDescent="0.25">
      <c r="A194" s="55" t="s">
        <v>5</v>
      </c>
      <c r="B194" s="55" t="s">
        <v>173</v>
      </c>
      <c r="C194" s="65">
        <v>3504</v>
      </c>
      <c r="D194" s="55" t="s">
        <v>7</v>
      </c>
      <c r="E194" s="55">
        <v>50</v>
      </c>
      <c r="F194" s="59">
        <v>25</v>
      </c>
      <c r="G194" s="58">
        <v>400</v>
      </c>
      <c r="H194" s="57">
        <v>200</v>
      </c>
      <c r="I194" s="83">
        <v>62</v>
      </c>
      <c r="J194" s="83">
        <v>338</v>
      </c>
      <c r="K194" s="55">
        <v>68</v>
      </c>
      <c r="L194" s="87">
        <v>270</v>
      </c>
      <c r="M194" s="58">
        <f t="shared" ref="M194:M239" si="6">I194+L194</f>
        <v>332</v>
      </c>
      <c r="N194" s="57">
        <v>270</v>
      </c>
      <c r="O194" s="57">
        <v>0</v>
      </c>
      <c r="P194" s="56">
        <f t="shared" ref="P194:P240" si="7">K194/G194</f>
        <v>0.17</v>
      </c>
    </row>
    <row r="195" spans="1:16" hidden="1" x14ac:dyDescent="0.25">
      <c r="A195" s="55" t="s">
        <v>5</v>
      </c>
      <c r="B195" s="55" t="s">
        <v>175</v>
      </c>
      <c r="C195" s="65">
        <v>3509</v>
      </c>
      <c r="D195" s="55" t="s">
        <v>6</v>
      </c>
      <c r="E195" s="55">
        <v>145</v>
      </c>
      <c r="F195" s="59">
        <v>36</v>
      </c>
      <c r="G195" s="58">
        <v>1441.96</v>
      </c>
      <c r="H195" s="57">
        <v>360.49</v>
      </c>
      <c r="I195" s="83">
        <v>1156.96</v>
      </c>
      <c r="J195" s="83">
        <v>285</v>
      </c>
      <c r="K195" s="55">
        <v>216.29</v>
      </c>
      <c r="L195" s="87">
        <v>68.709999999999994</v>
      </c>
      <c r="M195" s="58">
        <f t="shared" si="6"/>
        <v>1225.67</v>
      </c>
      <c r="N195" s="57">
        <v>68.709999999999994</v>
      </c>
      <c r="O195" s="57">
        <v>0</v>
      </c>
      <c r="P195" s="56">
        <f t="shared" si="7"/>
        <v>0.14999722599794724</v>
      </c>
    </row>
    <row r="196" spans="1:16" hidden="1" x14ac:dyDescent="0.25">
      <c r="A196" s="55" t="s">
        <v>5</v>
      </c>
      <c r="B196" s="55" t="s">
        <v>175</v>
      </c>
      <c r="C196" s="65">
        <v>3510</v>
      </c>
      <c r="D196" s="55" t="s">
        <v>6</v>
      </c>
      <c r="E196" s="55">
        <v>299</v>
      </c>
      <c r="F196" s="59">
        <v>74</v>
      </c>
      <c r="G196" s="58">
        <v>3095.88</v>
      </c>
      <c r="H196" s="57">
        <v>773.97</v>
      </c>
      <c r="I196" s="83">
        <v>2355.88</v>
      </c>
      <c r="J196" s="83">
        <v>740</v>
      </c>
      <c r="K196" s="55">
        <v>464.38</v>
      </c>
      <c r="L196" s="87">
        <v>275.62</v>
      </c>
      <c r="M196" s="58">
        <f t="shared" si="6"/>
        <v>2631.5</v>
      </c>
      <c r="N196" s="57">
        <v>275.62</v>
      </c>
      <c r="O196" s="57">
        <v>0</v>
      </c>
      <c r="P196" s="56">
        <f t="shared" si="7"/>
        <v>0.14999935398012842</v>
      </c>
    </row>
    <row r="197" spans="1:16" hidden="1" x14ac:dyDescent="0.25">
      <c r="A197" s="55" t="s">
        <v>5</v>
      </c>
      <c r="B197" s="55" t="s">
        <v>178</v>
      </c>
      <c r="C197" s="65">
        <v>3511</v>
      </c>
      <c r="D197" s="55" t="s">
        <v>7</v>
      </c>
      <c r="E197" s="55">
        <v>110</v>
      </c>
      <c r="F197" s="59">
        <v>36</v>
      </c>
      <c r="G197" s="58">
        <v>974.99</v>
      </c>
      <c r="H197" s="57">
        <v>324.996666</v>
      </c>
      <c r="I197" s="83">
        <v>144.99</v>
      </c>
      <c r="J197" s="83">
        <v>830</v>
      </c>
      <c r="K197" s="55">
        <v>165.75</v>
      </c>
      <c r="L197" s="87">
        <v>664.25</v>
      </c>
      <c r="M197" s="58">
        <f t="shared" si="6"/>
        <v>809.24</v>
      </c>
      <c r="N197" s="57">
        <v>664.25</v>
      </c>
      <c r="O197" s="57">
        <v>0</v>
      </c>
      <c r="P197" s="56">
        <f t="shared" si="7"/>
        <v>0.17000174360762674</v>
      </c>
    </row>
    <row r="198" spans="1:16" hidden="1" x14ac:dyDescent="0.25">
      <c r="A198" s="55" t="s">
        <v>5</v>
      </c>
      <c r="B198" s="55" t="s">
        <v>178</v>
      </c>
      <c r="C198" s="65">
        <v>3512</v>
      </c>
      <c r="D198" s="55" t="s">
        <v>6</v>
      </c>
      <c r="E198" s="55">
        <v>95</v>
      </c>
      <c r="F198" s="59">
        <v>31</v>
      </c>
      <c r="G198" s="58">
        <v>1155.99</v>
      </c>
      <c r="H198" s="57">
        <v>385.33</v>
      </c>
      <c r="I198" s="83">
        <v>1155.99</v>
      </c>
      <c r="J198" s="83">
        <v>0</v>
      </c>
      <c r="K198" s="55">
        <v>173.4</v>
      </c>
      <c r="L198" s="87">
        <v>-173.4</v>
      </c>
      <c r="M198" s="58">
        <f t="shared" si="6"/>
        <v>982.59</v>
      </c>
      <c r="N198" s="57">
        <v>0</v>
      </c>
      <c r="O198" s="57">
        <v>-173.4</v>
      </c>
      <c r="P198" s="56">
        <f t="shared" si="7"/>
        <v>0.15000129758907949</v>
      </c>
    </row>
    <row r="199" spans="1:16" hidden="1" x14ac:dyDescent="0.25">
      <c r="A199" s="55" t="s">
        <v>5</v>
      </c>
      <c r="B199" s="55" t="s">
        <v>175</v>
      </c>
      <c r="C199" s="65">
        <v>3513</v>
      </c>
      <c r="D199" s="55" t="s">
        <v>6</v>
      </c>
      <c r="E199" s="55">
        <v>178</v>
      </c>
      <c r="F199" s="59">
        <v>59</v>
      </c>
      <c r="G199" s="58">
        <v>1848.99</v>
      </c>
      <c r="H199" s="57">
        <v>616.33000000000004</v>
      </c>
      <c r="I199" s="83">
        <v>1409.99</v>
      </c>
      <c r="J199" s="83">
        <v>439</v>
      </c>
      <c r="K199" s="55">
        <v>277.35000000000002</v>
      </c>
      <c r="L199" s="87">
        <v>161.65</v>
      </c>
      <c r="M199" s="58">
        <f t="shared" si="6"/>
        <v>1571.64</v>
      </c>
      <c r="N199" s="57">
        <v>161.65</v>
      </c>
      <c r="O199" s="57">
        <v>0</v>
      </c>
      <c r="P199" s="56">
        <f t="shared" si="7"/>
        <v>0.15000081125371151</v>
      </c>
    </row>
    <row r="200" spans="1:16" hidden="1" x14ac:dyDescent="0.25">
      <c r="A200" s="55" t="s">
        <v>5</v>
      </c>
      <c r="B200" s="55" t="s">
        <v>182</v>
      </c>
      <c r="C200" s="65">
        <v>3514</v>
      </c>
      <c r="D200" s="55" t="s">
        <v>6</v>
      </c>
      <c r="E200" s="55">
        <v>1256</v>
      </c>
      <c r="F200" s="59">
        <v>104</v>
      </c>
      <c r="G200" s="58">
        <v>11710.78</v>
      </c>
      <c r="H200" s="57">
        <v>975.89833299999998</v>
      </c>
      <c r="I200" s="83">
        <v>6004.78</v>
      </c>
      <c r="J200" s="83">
        <v>5706</v>
      </c>
      <c r="K200" s="55">
        <v>1756.62</v>
      </c>
      <c r="L200" s="87">
        <v>3949.38</v>
      </c>
      <c r="M200" s="58">
        <f t="shared" si="6"/>
        <v>9954.16</v>
      </c>
      <c r="N200" s="57">
        <v>3949.38</v>
      </c>
      <c r="O200" s="57">
        <v>0</v>
      </c>
      <c r="P200" s="56">
        <f t="shared" si="7"/>
        <v>0.15000025617422577</v>
      </c>
    </row>
    <row r="201" spans="1:16" hidden="1" x14ac:dyDescent="0.25">
      <c r="A201" s="55" t="s">
        <v>5</v>
      </c>
      <c r="B201" s="55" t="s">
        <v>175</v>
      </c>
      <c r="C201" s="65">
        <v>3517</v>
      </c>
      <c r="D201" s="55" t="s">
        <v>6</v>
      </c>
      <c r="E201" s="55">
        <v>68</v>
      </c>
      <c r="F201" s="59">
        <v>17</v>
      </c>
      <c r="G201" s="58">
        <v>833.96</v>
      </c>
      <c r="H201" s="57">
        <v>208.49</v>
      </c>
      <c r="I201" s="83">
        <v>760.96</v>
      </c>
      <c r="J201" s="83">
        <v>73</v>
      </c>
      <c r="K201" s="55">
        <v>125.09</v>
      </c>
      <c r="L201" s="87">
        <v>-52.09</v>
      </c>
      <c r="M201" s="58">
        <f t="shared" si="6"/>
        <v>708.87</v>
      </c>
      <c r="N201" s="57">
        <v>0</v>
      </c>
      <c r="O201" s="57">
        <v>-52.09</v>
      </c>
      <c r="P201" s="56">
        <f t="shared" si="7"/>
        <v>0.14999520360688762</v>
      </c>
    </row>
    <row r="202" spans="1:16" hidden="1" x14ac:dyDescent="0.25">
      <c r="A202" s="55" t="s">
        <v>5</v>
      </c>
      <c r="B202" s="55" t="s">
        <v>175</v>
      </c>
      <c r="C202" s="65">
        <v>3520</v>
      </c>
      <c r="D202" s="55" t="s">
        <v>7</v>
      </c>
      <c r="E202" s="55">
        <v>16</v>
      </c>
      <c r="F202" s="59">
        <v>16</v>
      </c>
      <c r="G202" s="58">
        <v>132</v>
      </c>
      <c r="H202" s="57">
        <v>132</v>
      </c>
      <c r="I202" s="83">
        <v>0</v>
      </c>
      <c r="J202" s="83">
        <v>132</v>
      </c>
      <c r="K202" s="55">
        <v>22.44</v>
      </c>
      <c r="L202" s="87">
        <v>109.56</v>
      </c>
      <c r="M202" s="58">
        <f t="shared" si="6"/>
        <v>109.56</v>
      </c>
      <c r="N202" s="57">
        <v>109.56</v>
      </c>
      <c r="O202" s="57">
        <v>0</v>
      </c>
      <c r="P202" s="56">
        <f t="shared" si="7"/>
        <v>0.17</v>
      </c>
    </row>
    <row r="203" spans="1:16" hidden="1" x14ac:dyDescent="0.25">
      <c r="A203" s="55" t="s">
        <v>5</v>
      </c>
      <c r="B203" s="55" t="s">
        <v>185</v>
      </c>
      <c r="C203" s="65">
        <v>3521</v>
      </c>
      <c r="D203" s="55" t="s">
        <v>7</v>
      </c>
      <c r="E203" s="55">
        <v>257</v>
      </c>
      <c r="F203" s="59">
        <v>64</v>
      </c>
      <c r="G203" s="58">
        <v>2422.9699999999998</v>
      </c>
      <c r="H203" s="57">
        <v>605.74249999999995</v>
      </c>
      <c r="I203" s="83">
        <v>1391.97</v>
      </c>
      <c r="J203" s="83">
        <v>1031</v>
      </c>
      <c r="K203" s="55">
        <v>411.9</v>
      </c>
      <c r="L203" s="87">
        <v>619.1</v>
      </c>
      <c r="M203" s="58">
        <f t="shared" si="6"/>
        <v>2011.0700000000002</v>
      </c>
      <c r="N203" s="57">
        <v>619.1</v>
      </c>
      <c r="O203" s="57">
        <v>0</v>
      </c>
      <c r="P203" s="56">
        <f t="shared" si="7"/>
        <v>0.16999797768853928</v>
      </c>
    </row>
    <row r="204" spans="1:16" hidden="1" x14ac:dyDescent="0.25">
      <c r="A204" s="55" t="s">
        <v>5</v>
      </c>
      <c r="B204" s="55" t="s">
        <v>175</v>
      </c>
      <c r="C204" s="65">
        <v>3524</v>
      </c>
      <c r="D204" s="55" t="s">
        <v>6</v>
      </c>
      <c r="E204" s="55">
        <v>33</v>
      </c>
      <c r="F204" s="59">
        <v>33</v>
      </c>
      <c r="G204" s="58">
        <v>291</v>
      </c>
      <c r="H204" s="57">
        <v>291</v>
      </c>
      <c r="I204" s="83">
        <v>0</v>
      </c>
      <c r="J204" s="83">
        <v>291</v>
      </c>
      <c r="K204" s="55">
        <v>43.65</v>
      </c>
      <c r="L204" s="87">
        <v>247.35</v>
      </c>
      <c r="M204" s="58">
        <f t="shared" si="6"/>
        <v>247.35</v>
      </c>
      <c r="N204" s="57">
        <v>247.35</v>
      </c>
      <c r="O204" s="57">
        <v>0</v>
      </c>
      <c r="P204" s="56">
        <f t="shared" si="7"/>
        <v>0.15</v>
      </c>
    </row>
    <row r="205" spans="1:16" hidden="1" x14ac:dyDescent="0.25">
      <c r="A205" s="55" t="s">
        <v>5</v>
      </c>
      <c r="B205" s="55" t="s">
        <v>185</v>
      </c>
      <c r="C205" s="65">
        <v>3525</v>
      </c>
      <c r="D205" s="55" t="s">
        <v>6</v>
      </c>
      <c r="E205" s="55">
        <v>25</v>
      </c>
      <c r="F205" s="59">
        <v>25</v>
      </c>
      <c r="G205" s="58">
        <v>380</v>
      </c>
      <c r="H205" s="57">
        <v>380</v>
      </c>
      <c r="I205" s="83">
        <v>380</v>
      </c>
      <c r="J205" s="83">
        <v>0</v>
      </c>
      <c r="K205" s="55">
        <v>57</v>
      </c>
      <c r="L205" s="87">
        <v>-57</v>
      </c>
      <c r="M205" s="58">
        <f t="shared" si="6"/>
        <v>323</v>
      </c>
      <c r="N205" s="57">
        <v>0</v>
      </c>
      <c r="O205" s="57">
        <v>-57</v>
      </c>
      <c r="P205" s="56">
        <f t="shared" si="7"/>
        <v>0.15</v>
      </c>
    </row>
    <row r="206" spans="1:16" hidden="1" x14ac:dyDescent="0.25">
      <c r="A206" s="55" t="s">
        <v>5</v>
      </c>
      <c r="B206" s="55" t="s">
        <v>178</v>
      </c>
      <c r="C206" s="65">
        <v>3537</v>
      </c>
      <c r="D206" s="55" t="s">
        <v>6</v>
      </c>
      <c r="E206" s="55">
        <v>23</v>
      </c>
      <c r="F206" s="59">
        <v>11</v>
      </c>
      <c r="G206" s="58">
        <v>293.98</v>
      </c>
      <c r="H206" s="57">
        <v>146.99</v>
      </c>
      <c r="I206" s="83">
        <v>293.98</v>
      </c>
      <c r="J206" s="83">
        <v>0</v>
      </c>
      <c r="K206" s="55">
        <v>44.1</v>
      </c>
      <c r="L206" s="87">
        <v>-44.1</v>
      </c>
      <c r="M206" s="58">
        <f t="shared" si="6"/>
        <v>249.88000000000002</v>
      </c>
      <c r="N206" s="57">
        <v>0</v>
      </c>
      <c r="O206" s="57">
        <v>-44.1</v>
      </c>
      <c r="P206" s="56">
        <f t="shared" si="7"/>
        <v>0.1500102047758351</v>
      </c>
    </row>
    <row r="207" spans="1:16" hidden="1" x14ac:dyDescent="0.25">
      <c r="A207" s="55" t="s">
        <v>5</v>
      </c>
      <c r="B207" s="55" t="s">
        <v>175</v>
      </c>
      <c r="C207" s="65">
        <v>3539</v>
      </c>
      <c r="D207" s="55" t="s">
        <v>6</v>
      </c>
      <c r="E207" s="55">
        <v>263</v>
      </c>
      <c r="F207" s="59">
        <v>37</v>
      </c>
      <c r="G207" s="58">
        <v>2495.98</v>
      </c>
      <c r="H207" s="57">
        <v>356.56857100000002</v>
      </c>
      <c r="I207" s="83">
        <v>2270.98</v>
      </c>
      <c r="J207" s="83">
        <v>225</v>
      </c>
      <c r="K207" s="55">
        <v>374.4</v>
      </c>
      <c r="L207" s="87">
        <v>-149.4</v>
      </c>
      <c r="M207" s="58">
        <f t="shared" si="6"/>
        <v>2121.58</v>
      </c>
      <c r="N207" s="57">
        <v>0</v>
      </c>
      <c r="O207" s="57">
        <v>-149.4</v>
      </c>
      <c r="P207" s="56">
        <f t="shared" si="7"/>
        <v>0.15000120193270777</v>
      </c>
    </row>
    <row r="208" spans="1:16" hidden="1" x14ac:dyDescent="0.25">
      <c r="A208" s="55" t="s">
        <v>5</v>
      </c>
      <c r="B208" s="55" t="s">
        <v>172</v>
      </c>
      <c r="C208" s="65">
        <v>3556</v>
      </c>
      <c r="D208" s="55" t="s">
        <v>6</v>
      </c>
      <c r="E208" s="55">
        <v>90</v>
      </c>
      <c r="F208" s="59">
        <v>45</v>
      </c>
      <c r="G208" s="58">
        <v>823</v>
      </c>
      <c r="H208" s="57">
        <v>411.5</v>
      </c>
      <c r="I208" s="83">
        <v>463</v>
      </c>
      <c r="J208" s="83">
        <v>360</v>
      </c>
      <c r="K208" s="55">
        <v>123.45</v>
      </c>
      <c r="L208" s="87">
        <v>236.55</v>
      </c>
      <c r="M208" s="58">
        <f t="shared" si="6"/>
        <v>699.55</v>
      </c>
      <c r="N208" s="57">
        <v>236.55</v>
      </c>
      <c r="O208" s="57">
        <v>0</v>
      </c>
      <c r="P208" s="56">
        <f t="shared" si="7"/>
        <v>0.15</v>
      </c>
    </row>
    <row r="209" spans="1:18" hidden="1" x14ac:dyDescent="0.25">
      <c r="A209" s="55" t="s">
        <v>5</v>
      </c>
      <c r="B209" s="55" t="s">
        <v>175</v>
      </c>
      <c r="C209" s="65">
        <v>3557</v>
      </c>
      <c r="D209" s="55" t="s">
        <v>7</v>
      </c>
      <c r="E209" s="55">
        <v>226</v>
      </c>
      <c r="F209" s="59">
        <v>25</v>
      </c>
      <c r="G209" s="58">
        <v>2712.98</v>
      </c>
      <c r="H209" s="57">
        <v>301.44222200000002</v>
      </c>
      <c r="I209" s="83">
        <v>2443.98</v>
      </c>
      <c r="J209" s="83">
        <v>269</v>
      </c>
      <c r="K209" s="55">
        <v>461.21</v>
      </c>
      <c r="L209" s="87">
        <v>-192.21</v>
      </c>
      <c r="M209" s="58">
        <f t="shared" si="6"/>
        <v>2251.77</v>
      </c>
      <c r="N209" s="57">
        <v>0</v>
      </c>
      <c r="O209" s="57">
        <v>-192.21</v>
      </c>
      <c r="P209" s="56">
        <f t="shared" si="7"/>
        <v>0.17000125323445067</v>
      </c>
    </row>
    <row r="210" spans="1:18" hidden="1" x14ac:dyDescent="0.25">
      <c r="A210" s="55" t="s">
        <v>5</v>
      </c>
      <c r="B210" s="55" t="s">
        <v>184</v>
      </c>
      <c r="C210" s="65">
        <v>3574</v>
      </c>
      <c r="D210" s="55" t="s">
        <v>7</v>
      </c>
      <c r="E210" s="55">
        <v>152</v>
      </c>
      <c r="F210" s="59">
        <v>50</v>
      </c>
      <c r="G210" s="58">
        <v>1472.99</v>
      </c>
      <c r="H210" s="57">
        <v>490.996666</v>
      </c>
      <c r="I210" s="83">
        <v>773.99</v>
      </c>
      <c r="J210" s="83">
        <v>699</v>
      </c>
      <c r="K210" s="55">
        <v>250.41</v>
      </c>
      <c r="L210" s="87">
        <v>448.59</v>
      </c>
      <c r="M210" s="58">
        <f t="shared" si="6"/>
        <v>1222.58</v>
      </c>
      <c r="N210" s="57">
        <v>448.59</v>
      </c>
      <c r="O210" s="57">
        <v>0</v>
      </c>
      <c r="P210" s="56">
        <f t="shared" si="7"/>
        <v>0.17000115411509922</v>
      </c>
    </row>
    <row r="211" spans="1:18" hidden="1" x14ac:dyDescent="0.25">
      <c r="A211" s="55" t="s">
        <v>5</v>
      </c>
      <c r="B211" s="55" t="s">
        <v>184</v>
      </c>
      <c r="C211" s="65">
        <v>3585</v>
      </c>
      <c r="D211" s="55" t="s">
        <v>6</v>
      </c>
      <c r="E211" s="55">
        <v>83</v>
      </c>
      <c r="F211" s="59">
        <v>27</v>
      </c>
      <c r="G211" s="58">
        <v>838</v>
      </c>
      <c r="H211" s="57">
        <v>279.33333299999998</v>
      </c>
      <c r="I211" s="83">
        <v>517</v>
      </c>
      <c r="J211" s="83">
        <v>321</v>
      </c>
      <c r="K211" s="55">
        <v>125.7</v>
      </c>
      <c r="L211" s="87">
        <v>195.3</v>
      </c>
      <c r="M211" s="58">
        <f t="shared" si="6"/>
        <v>712.3</v>
      </c>
      <c r="N211" s="57">
        <v>195.3</v>
      </c>
      <c r="O211" s="57">
        <v>0</v>
      </c>
      <c r="P211" s="56">
        <f t="shared" si="7"/>
        <v>0.15</v>
      </c>
    </row>
    <row r="212" spans="1:18" hidden="1" x14ac:dyDescent="0.25">
      <c r="A212" s="55" t="s">
        <v>5</v>
      </c>
      <c r="B212" s="55" t="s">
        <v>184</v>
      </c>
      <c r="C212" s="65">
        <v>3590</v>
      </c>
      <c r="D212" s="55" t="s">
        <v>6</v>
      </c>
      <c r="E212" s="55">
        <v>83</v>
      </c>
      <c r="F212" s="59">
        <v>41</v>
      </c>
      <c r="G212" s="58">
        <v>874</v>
      </c>
      <c r="H212" s="57">
        <v>437</v>
      </c>
      <c r="I212" s="83">
        <v>702</v>
      </c>
      <c r="J212" s="83">
        <v>172</v>
      </c>
      <c r="K212" s="55">
        <v>131.1</v>
      </c>
      <c r="L212" s="87">
        <v>40.9</v>
      </c>
      <c r="M212" s="58">
        <f t="shared" si="6"/>
        <v>742.9</v>
      </c>
      <c r="N212" s="57">
        <v>40.9</v>
      </c>
      <c r="O212" s="57">
        <v>0</v>
      </c>
      <c r="P212" s="56">
        <f t="shared" si="7"/>
        <v>0.15</v>
      </c>
    </row>
    <row r="213" spans="1:18" hidden="1" x14ac:dyDescent="0.25">
      <c r="A213" s="55" t="s">
        <v>5</v>
      </c>
      <c r="B213" s="55" t="s">
        <v>183</v>
      </c>
      <c r="C213" s="65">
        <v>3593</v>
      </c>
      <c r="D213" s="55" t="s">
        <v>6</v>
      </c>
      <c r="E213" s="55">
        <v>151</v>
      </c>
      <c r="F213" s="59">
        <v>75</v>
      </c>
      <c r="G213" s="58">
        <v>1310.97</v>
      </c>
      <c r="H213" s="57">
        <v>655.48500000000001</v>
      </c>
      <c r="I213" s="83">
        <v>482.97</v>
      </c>
      <c r="J213" s="83">
        <v>828</v>
      </c>
      <c r="K213" s="55">
        <v>196.65</v>
      </c>
      <c r="L213" s="87">
        <v>631.35</v>
      </c>
      <c r="M213" s="58">
        <f t="shared" si="6"/>
        <v>1114.3200000000002</v>
      </c>
      <c r="N213" s="57">
        <v>631.35</v>
      </c>
      <c r="O213" s="57">
        <v>0</v>
      </c>
      <c r="P213" s="56">
        <f t="shared" si="7"/>
        <v>0.15000343257282775</v>
      </c>
    </row>
    <row r="214" spans="1:18" hidden="1" x14ac:dyDescent="0.25">
      <c r="A214" s="55" t="s">
        <v>5</v>
      </c>
      <c r="B214" s="55" t="s">
        <v>182</v>
      </c>
      <c r="C214" s="65">
        <v>3607</v>
      </c>
      <c r="D214" s="55" t="s">
        <v>6</v>
      </c>
      <c r="E214" s="55">
        <v>46</v>
      </c>
      <c r="F214" s="59">
        <v>23</v>
      </c>
      <c r="G214" s="58">
        <v>410</v>
      </c>
      <c r="H214" s="57">
        <v>205</v>
      </c>
      <c r="I214" s="83">
        <v>0</v>
      </c>
      <c r="J214" s="83">
        <v>410</v>
      </c>
      <c r="K214" s="55">
        <v>61.5</v>
      </c>
      <c r="L214" s="87">
        <v>348.5</v>
      </c>
      <c r="M214" s="58">
        <f t="shared" si="6"/>
        <v>348.5</v>
      </c>
      <c r="N214" s="57">
        <v>348.5</v>
      </c>
      <c r="O214" s="57">
        <v>0</v>
      </c>
      <c r="P214" s="56">
        <f t="shared" si="7"/>
        <v>0.15</v>
      </c>
    </row>
    <row r="215" spans="1:18" hidden="1" x14ac:dyDescent="0.25">
      <c r="A215" s="55" t="s">
        <v>5</v>
      </c>
      <c r="B215" s="55" t="s">
        <v>172</v>
      </c>
      <c r="C215" s="65">
        <v>3626</v>
      </c>
      <c r="D215" s="55" t="s">
        <v>6</v>
      </c>
      <c r="E215" s="55">
        <v>113</v>
      </c>
      <c r="F215" s="59">
        <v>28</v>
      </c>
      <c r="G215" s="58">
        <v>1045</v>
      </c>
      <c r="H215" s="57">
        <v>261.25</v>
      </c>
      <c r="I215" s="83">
        <v>179</v>
      </c>
      <c r="J215" s="83">
        <v>866</v>
      </c>
      <c r="K215" s="55">
        <v>156.75</v>
      </c>
      <c r="L215" s="87">
        <v>709.25</v>
      </c>
      <c r="M215" s="58">
        <f t="shared" si="6"/>
        <v>888.25</v>
      </c>
      <c r="N215" s="57">
        <v>709.25</v>
      </c>
      <c r="O215" s="57">
        <v>0</v>
      </c>
      <c r="P215" s="56">
        <f t="shared" si="7"/>
        <v>0.15</v>
      </c>
    </row>
    <row r="216" spans="1:18" hidden="1" x14ac:dyDescent="0.25">
      <c r="A216" s="55" t="s">
        <v>5</v>
      </c>
      <c r="B216" s="55" t="s">
        <v>181</v>
      </c>
      <c r="C216" s="65">
        <v>3647</v>
      </c>
      <c r="D216" s="55" t="s">
        <v>6</v>
      </c>
      <c r="E216" s="55">
        <v>89</v>
      </c>
      <c r="F216" s="59">
        <v>14</v>
      </c>
      <c r="G216" s="58">
        <v>976</v>
      </c>
      <c r="H216" s="57">
        <v>162.66666599999999</v>
      </c>
      <c r="I216" s="83">
        <v>865</v>
      </c>
      <c r="J216" s="83">
        <v>111</v>
      </c>
      <c r="K216" s="55">
        <v>146.4</v>
      </c>
      <c r="L216" s="87">
        <v>-35.4</v>
      </c>
      <c r="M216" s="58">
        <f t="shared" si="6"/>
        <v>829.6</v>
      </c>
      <c r="N216" s="57">
        <v>0</v>
      </c>
      <c r="O216" s="57">
        <v>-35.4</v>
      </c>
      <c r="P216" s="56">
        <f t="shared" si="7"/>
        <v>0.15</v>
      </c>
    </row>
    <row r="217" spans="1:18" hidden="1" x14ac:dyDescent="0.25">
      <c r="A217" s="55" t="s">
        <v>5</v>
      </c>
      <c r="B217" s="55" t="s">
        <v>173</v>
      </c>
      <c r="C217" s="65">
        <v>3683</v>
      </c>
      <c r="D217" s="55" t="s">
        <v>6</v>
      </c>
      <c r="E217" s="55">
        <v>151</v>
      </c>
      <c r="F217" s="59">
        <v>25</v>
      </c>
      <c r="G217" s="58">
        <v>1798.95</v>
      </c>
      <c r="H217" s="57">
        <v>299.82499999999999</v>
      </c>
      <c r="I217" s="83">
        <v>1623.95</v>
      </c>
      <c r="J217" s="83">
        <v>175</v>
      </c>
      <c r="K217" s="55">
        <v>269.83999999999997</v>
      </c>
      <c r="L217" s="87">
        <v>-94.84</v>
      </c>
      <c r="M217" s="58">
        <f t="shared" si="6"/>
        <v>1529.1100000000001</v>
      </c>
      <c r="N217" s="57">
        <v>0</v>
      </c>
      <c r="O217" s="57">
        <v>-94.84</v>
      </c>
      <c r="P217" s="56">
        <f t="shared" si="7"/>
        <v>0.14999861030045303</v>
      </c>
    </row>
    <row r="218" spans="1:18" hidden="1" x14ac:dyDescent="0.25">
      <c r="A218" s="55" t="s">
        <v>5</v>
      </c>
      <c r="B218" s="55" t="s">
        <v>180</v>
      </c>
      <c r="C218" s="65">
        <v>3709</v>
      </c>
      <c r="D218" s="55" t="s">
        <v>7</v>
      </c>
      <c r="E218" s="55">
        <v>82</v>
      </c>
      <c r="F218" s="59">
        <v>16</v>
      </c>
      <c r="G218" s="58">
        <v>853.98</v>
      </c>
      <c r="H218" s="57">
        <v>170.79599999999999</v>
      </c>
      <c r="I218" s="83">
        <v>490.98</v>
      </c>
      <c r="J218" s="83">
        <v>363</v>
      </c>
      <c r="K218" s="55">
        <v>145.18</v>
      </c>
      <c r="L218" s="87">
        <v>217.82</v>
      </c>
      <c r="M218" s="58">
        <f t="shared" si="6"/>
        <v>708.8</v>
      </c>
      <c r="N218" s="57">
        <v>217.82</v>
      </c>
      <c r="O218" s="57">
        <v>0</v>
      </c>
      <c r="P218" s="56">
        <f t="shared" si="7"/>
        <v>0.17000398135787723</v>
      </c>
    </row>
    <row r="219" spans="1:18" hidden="1" x14ac:dyDescent="0.25">
      <c r="A219" s="55" t="s">
        <v>5</v>
      </c>
      <c r="B219" s="55" t="s">
        <v>176</v>
      </c>
      <c r="C219" s="65">
        <v>3711</v>
      </c>
      <c r="D219" s="55" t="s">
        <v>6</v>
      </c>
      <c r="E219" s="55">
        <v>122</v>
      </c>
      <c r="F219" s="59">
        <v>24</v>
      </c>
      <c r="G219" s="58">
        <v>1284.96</v>
      </c>
      <c r="H219" s="57">
        <v>256.99200000000002</v>
      </c>
      <c r="I219" s="83">
        <v>1284.96</v>
      </c>
      <c r="J219" s="83">
        <v>0</v>
      </c>
      <c r="K219" s="55">
        <v>192.74</v>
      </c>
      <c r="L219" s="87">
        <v>-192.74</v>
      </c>
      <c r="M219" s="58">
        <f t="shared" si="6"/>
        <v>1092.22</v>
      </c>
      <c r="N219" s="57">
        <v>0</v>
      </c>
      <c r="O219" s="57">
        <v>-192.74</v>
      </c>
      <c r="P219" s="56">
        <f t="shared" si="7"/>
        <v>0.14999688706263231</v>
      </c>
    </row>
    <row r="220" spans="1:18" hidden="1" x14ac:dyDescent="0.25">
      <c r="A220" s="55" t="s">
        <v>5</v>
      </c>
      <c r="B220" s="55" t="s">
        <v>179</v>
      </c>
      <c r="C220" s="65">
        <v>3719</v>
      </c>
      <c r="D220" s="55" t="s">
        <v>6</v>
      </c>
      <c r="E220" s="55">
        <v>245</v>
      </c>
      <c r="F220" s="59">
        <v>35</v>
      </c>
      <c r="G220" s="58">
        <v>2431.96</v>
      </c>
      <c r="H220" s="57">
        <v>347.42285700000002</v>
      </c>
      <c r="I220" s="83">
        <v>1528.96</v>
      </c>
      <c r="J220" s="83">
        <v>903</v>
      </c>
      <c r="K220" s="55">
        <v>364.79</v>
      </c>
      <c r="L220" s="87">
        <v>538.21</v>
      </c>
      <c r="M220" s="58">
        <f t="shared" si="6"/>
        <v>2067.17</v>
      </c>
      <c r="N220" s="57">
        <v>538.21</v>
      </c>
      <c r="O220" s="57">
        <v>0</v>
      </c>
      <c r="P220" s="56">
        <f t="shared" si="7"/>
        <v>0.14999835523610586</v>
      </c>
    </row>
    <row r="221" spans="1:18" hidden="1" x14ac:dyDescent="0.25">
      <c r="A221" s="55" t="s">
        <v>5</v>
      </c>
      <c r="B221" s="55" t="s">
        <v>176</v>
      </c>
      <c r="C221" s="65">
        <v>3723</v>
      </c>
      <c r="D221" s="55" t="s">
        <v>6</v>
      </c>
      <c r="E221" s="55">
        <v>307</v>
      </c>
      <c r="F221" s="59">
        <v>34</v>
      </c>
      <c r="G221" s="58">
        <v>3385.94</v>
      </c>
      <c r="H221" s="57">
        <v>376.21555499999999</v>
      </c>
      <c r="I221" s="83">
        <v>1975.94</v>
      </c>
      <c r="J221" s="83">
        <v>1410</v>
      </c>
      <c r="K221" s="55">
        <v>507.89</v>
      </c>
      <c r="L221" s="87">
        <v>902.11</v>
      </c>
      <c r="M221" s="58">
        <f t="shared" si="6"/>
        <v>2878.05</v>
      </c>
      <c r="N221" s="57">
        <v>902.11</v>
      </c>
      <c r="O221" s="57">
        <v>0</v>
      </c>
      <c r="P221" s="56">
        <f t="shared" si="7"/>
        <v>0.14999970466103946</v>
      </c>
    </row>
    <row r="222" spans="1:18" hidden="1" x14ac:dyDescent="0.25">
      <c r="A222" s="55" t="s">
        <v>5</v>
      </c>
      <c r="B222" s="55" t="s">
        <v>178</v>
      </c>
      <c r="C222" s="65">
        <v>3734</v>
      </c>
      <c r="D222" s="55" t="s">
        <v>6</v>
      </c>
      <c r="E222" s="55">
        <v>12</v>
      </c>
      <c r="F222" s="59">
        <v>6</v>
      </c>
      <c r="G222" s="58">
        <v>111</v>
      </c>
      <c r="H222" s="57">
        <v>55.5</v>
      </c>
      <c r="I222" s="83">
        <v>111</v>
      </c>
      <c r="J222" s="83">
        <v>0</v>
      </c>
      <c r="K222" s="55">
        <v>16.649999999999999</v>
      </c>
      <c r="L222" s="87">
        <v>-16.649999999999999</v>
      </c>
      <c r="M222" s="58">
        <f t="shared" si="6"/>
        <v>94.35</v>
      </c>
      <c r="N222" s="57">
        <v>0</v>
      </c>
      <c r="O222" s="57">
        <v>-16.649999999999999</v>
      </c>
      <c r="P222" s="56">
        <f t="shared" si="7"/>
        <v>0.15</v>
      </c>
    </row>
    <row r="223" spans="1:18" hidden="1" x14ac:dyDescent="0.25">
      <c r="A223" s="55" t="s">
        <v>5</v>
      </c>
      <c r="B223" s="55" t="s">
        <v>178</v>
      </c>
      <c r="C223" s="65">
        <v>3735</v>
      </c>
      <c r="D223" s="55" t="s">
        <v>6</v>
      </c>
      <c r="E223" s="55">
        <v>54</v>
      </c>
      <c r="F223" s="59">
        <v>27</v>
      </c>
      <c r="G223" s="58">
        <v>509</v>
      </c>
      <c r="H223" s="57">
        <v>254.5</v>
      </c>
      <c r="I223" s="83">
        <v>484</v>
      </c>
      <c r="J223" s="83">
        <v>25</v>
      </c>
      <c r="K223" s="55">
        <v>76.349999999999994</v>
      </c>
      <c r="L223" s="87">
        <v>-51.35</v>
      </c>
      <c r="M223" s="58">
        <f t="shared" si="6"/>
        <v>432.65</v>
      </c>
      <c r="N223" s="57">
        <v>0</v>
      </c>
      <c r="O223" s="57">
        <v>-51.35</v>
      </c>
      <c r="P223" s="56">
        <f t="shared" si="7"/>
        <v>0.15</v>
      </c>
    </row>
    <row r="224" spans="1:18" hidden="1" x14ac:dyDescent="0.25">
      <c r="A224" s="55" t="s">
        <v>5</v>
      </c>
      <c r="B224" s="55" t="s">
        <v>177</v>
      </c>
      <c r="C224" s="65">
        <v>3748</v>
      </c>
      <c r="D224" s="55" t="s">
        <v>6</v>
      </c>
      <c r="E224" s="55">
        <v>712</v>
      </c>
      <c r="F224" s="59">
        <v>64</v>
      </c>
      <c r="G224" s="58">
        <v>6342.99</v>
      </c>
      <c r="H224" s="57">
        <v>576.63545399999998</v>
      </c>
      <c r="I224" s="83">
        <v>2723.99</v>
      </c>
      <c r="J224" s="83">
        <v>3619</v>
      </c>
      <c r="K224" s="55">
        <v>951.45</v>
      </c>
      <c r="L224" s="87">
        <v>2667.55</v>
      </c>
      <c r="M224" s="58">
        <f t="shared" si="6"/>
        <v>5391.54</v>
      </c>
      <c r="N224" s="57">
        <v>2667.55</v>
      </c>
      <c r="O224" s="57">
        <v>0</v>
      </c>
      <c r="P224" s="56">
        <f t="shared" si="7"/>
        <v>0.15000023648153316</v>
      </c>
      <c r="R224" s="7"/>
    </row>
    <row r="225" spans="1:16" hidden="1" x14ac:dyDescent="0.25">
      <c r="A225" s="55" t="s">
        <v>5</v>
      </c>
      <c r="B225" s="55" t="s">
        <v>176</v>
      </c>
      <c r="C225" s="65">
        <v>3757</v>
      </c>
      <c r="D225" s="55" t="s">
        <v>7</v>
      </c>
      <c r="E225" s="55">
        <v>217</v>
      </c>
      <c r="F225" s="59">
        <v>54</v>
      </c>
      <c r="G225" s="58">
        <v>2012.97</v>
      </c>
      <c r="H225" s="57">
        <v>503.24250000000001</v>
      </c>
      <c r="I225" s="83">
        <v>921.97</v>
      </c>
      <c r="J225" s="83">
        <v>1091</v>
      </c>
      <c r="K225" s="55">
        <v>342.2</v>
      </c>
      <c r="L225" s="87">
        <v>748.8</v>
      </c>
      <c r="M225" s="58">
        <f t="shared" si="6"/>
        <v>1670.77</v>
      </c>
      <c r="N225" s="57">
        <v>748.8</v>
      </c>
      <c r="O225" s="57">
        <v>0</v>
      </c>
      <c r="P225" s="56">
        <f t="shared" si="7"/>
        <v>0.16999756578587857</v>
      </c>
    </row>
    <row r="226" spans="1:16" hidden="1" x14ac:dyDescent="0.25">
      <c r="A226" s="55" t="s">
        <v>5</v>
      </c>
      <c r="B226" s="55" t="s">
        <v>176</v>
      </c>
      <c r="C226" s="65">
        <v>3758</v>
      </c>
      <c r="D226" s="55" t="s">
        <v>6</v>
      </c>
      <c r="E226" s="55">
        <v>11</v>
      </c>
      <c r="F226" s="59">
        <v>11</v>
      </c>
      <c r="G226" s="58">
        <v>81</v>
      </c>
      <c r="H226" s="57">
        <v>81</v>
      </c>
      <c r="I226" s="83">
        <v>81</v>
      </c>
      <c r="J226" s="83">
        <v>0</v>
      </c>
      <c r="K226" s="55">
        <v>12.15</v>
      </c>
      <c r="L226" s="87">
        <v>-12.15</v>
      </c>
      <c r="M226" s="58">
        <f t="shared" si="6"/>
        <v>68.849999999999994</v>
      </c>
      <c r="N226" s="57">
        <v>0</v>
      </c>
      <c r="O226" s="57">
        <v>-12.15</v>
      </c>
      <c r="P226" s="56">
        <f t="shared" si="7"/>
        <v>0.15</v>
      </c>
    </row>
    <row r="227" spans="1:16" hidden="1" x14ac:dyDescent="0.25">
      <c r="A227" s="55" t="s">
        <v>5</v>
      </c>
      <c r="B227" s="55" t="s">
        <v>176</v>
      </c>
      <c r="C227" s="65">
        <v>3761</v>
      </c>
      <c r="D227" s="55" t="s">
        <v>6</v>
      </c>
      <c r="E227" s="55">
        <v>220</v>
      </c>
      <c r="F227" s="59">
        <v>31</v>
      </c>
      <c r="G227" s="58">
        <v>2386.9699999999998</v>
      </c>
      <c r="H227" s="57">
        <v>340.99571400000002</v>
      </c>
      <c r="I227" s="83">
        <v>1766.97</v>
      </c>
      <c r="J227" s="83">
        <v>620</v>
      </c>
      <c r="K227" s="55">
        <v>358.05</v>
      </c>
      <c r="L227" s="87">
        <v>261.95</v>
      </c>
      <c r="M227" s="58">
        <f t="shared" si="6"/>
        <v>2028.92</v>
      </c>
      <c r="N227" s="57">
        <v>261.95</v>
      </c>
      <c r="O227" s="57">
        <v>0</v>
      </c>
      <c r="P227" s="56">
        <f t="shared" si="7"/>
        <v>0.15000188523525643</v>
      </c>
    </row>
    <row r="228" spans="1:16" hidden="1" x14ac:dyDescent="0.25">
      <c r="A228" s="55" t="s">
        <v>5</v>
      </c>
      <c r="B228" s="55" t="s">
        <v>176</v>
      </c>
      <c r="C228" s="65">
        <v>3764</v>
      </c>
      <c r="D228" s="55" t="s">
        <v>6</v>
      </c>
      <c r="E228" s="55">
        <v>105</v>
      </c>
      <c r="F228" s="59">
        <v>105</v>
      </c>
      <c r="G228" s="58">
        <v>1117.99</v>
      </c>
      <c r="H228" s="57">
        <v>1117.99</v>
      </c>
      <c r="I228" s="83">
        <v>623.99</v>
      </c>
      <c r="J228" s="83">
        <v>494</v>
      </c>
      <c r="K228" s="55">
        <v>167.7</v>
      </c>
      <c r="L228" s="87">
        <v>326.3</v>
      </c>
      <c r="M228" s="58">
        <f t="shared" si="6"/>
        <v>950.29</v>
      </c>
      <c r="N228" s="57">
        <v>326.3</v>
      </c>
      <c r="O228" s="57">
        <v>0</v>
      </c>
      <c r="P228" s="56">
        <f t="shared" si="7"/>
        <v>0.15000134169357507</v>
      </c>
    </row>
    <row r="229" spans="1:16" hidden="1" x14ac:dyDescent="0.25">
      <c r="A229" s="55" t="s">
        <v>5</v>
      </c>
      <c r="B229" s="55" t="s">
        <v>175</v>
      </c>
      <c r="C229" s="65">
        <v>3824</v>
      </c>
      <c r="D229" s="55" t="s">
        <v>6</v>
      </c>
      <c r="E229" s="55">
        <v>41</v>
      </c>
      <c r="F229" s="59">
        <v>41</v>
      </c>
      <c r="G229" s="58">
        <v>513</v>
      </c>
      <c r="H229" s="57">
        <v>513</v>
      </c>
      <c r="I229" s="83">
        <v>513</v>
      </c>
      <c r="J229" s="83">
        <v>0</v>
      </c>
      <c r="K229" s="55">
        <v>76.95</v>
      </c>
      <c r="L229" s="87">
        <v>-76.95</v>
      </c>
      <c r="M229" s="58">
        <f t="shared" si="6"/>
        <v>436.05</v>
      </c>
      <c r="N229" s="57">
        <v>0</v>
      </c>
      <c r="O229" s="57">
        <v>-76.95</v>
      </c>
      <c r="P229" s="56">
        <f t="shared" si="7"/>
        <v>0.15</v>
      </c>
    </row>
    <row r="230" spans="1:16" hidden="1" x14ac:dyDescent="0.25">
      <c r="A230" s="55" t="s">
        <v>5</v>
      </c>
      <c r="B230" s="55" t="s">
        <v>175</v>
      </c>
      <c r="C230" s="65">
        <v>3826</v>
      </c>
      <c r="D230" s="55" t="s">
        <v>6</v>
      </c>
      <c r="E230" s="55">
        <v>313</v>
      </c>
      <c r="F230" s="59">
        <v>62</v>
      </c>
      <c r="G230" s="58">
        <v>3052.96</v>
      </c>
      <c r="H230" s="57">
        <v>610.59199999999998</v>
      </c>
      <c r="I230" s="83">
        <v>1919.96</v>
      </c>
      <c r="J230" s="83">
        <v>1133</v>
      </c>
      <c r="K230" s="55">
        <v>457.94</v>
      </c>
      <c r="L230" s="87">
        <v>675.06</v>
      </c>
      <c r="M230" s="58">
        <f t="shared" si="6"/>
        <v>2595.02</v>
      </c>
      <c r="N230" s="57">
        <v>675.06</v>
      </c>
      <c r="O230" s="57">
        <v>0</v>
      </c>
      <c r="P230" s="56">
        <f t="shared" si="7"/>
        <v>0.14999868979613226</v>
      </c>
    </row>
    <row r="231" spans="1:16" hidden="1" x14ac:dyDescent="0.25">
      <c r="A231" s="55" t="s">
        <v>5</v>
      </c>
      <c r="B231" s="55" t="s">
        <v>174</v>
      </c>
      <c r="C231" s="65">
        <v>3838</v>
      </c>
      <c r="D231" s="55" t="s">
        <v>7</v>
      </c>
      <c r="E231" s="55">
        <v>11</v>
      </c>
      <c r="F231" s="59">
        <v>5</v>
      </c>
      <c r="G231" s="58">
        <v>165.99</v>
      </c>
      <c r="H231" s="57">
        <v>82.995000000000005</v>
      </c>
      <c r="I231" s="83">
        <v>165.99</v>
      </c>
      <c r="J231" s="83">
        <v>0</v>
      </c>
      <c r="K231" s="55">
        <v>28.22</v>
      </c>
      <c r="L231" s="87">
        <v>-28.22</v>
      </c>
      <c r="M231" s="58">
        <f t="shared" si="6"/>
        <v>137.77000000000001</v>
      </c>
      <c r="N231" s="57">
        <v>0</v>
      </c>
      <c r="O231" s="57">
        <v>-28.22</v>
      </c>
      <c r="P231" s="56">
        <f t="shared" si="7"/>
        <v>0.17001024158081809</v>
      </c>
    </row>
    <row r="232" spans="1:16" hidden="1" x14ac:dyDescent="0.25">
      <c r="A232" s="55" t="s">
        <v>5</v>
      </c>
      <c r="B232" s="55" t="s">
        <v>173</v>
      </c>
      <c r="C232" s="65">
        <v>3846</v>
      </c>
      <c r="D232" s="55" t="s">
        <v>7</v>
      </c>
      <c r="E232" s="55">
        <v>242</v>
      </c>
      <c r="F232" s="59">
        <v>18</v>
      </c>
      <c r="G232" s="58">
        <v>2243.98</v>
      </c>
      <c r="H232" s="57">
        <v>172.613846</v>
      </c>
      <c r="I232" s="83">
        <v>864.98</v>
      </c>
      <c r="J232" s="83">
        <v>1379</v>
      </c>
      <c r="K232" s="55">
        <v>381.48</v>
      </c>
      <c r="L232" s="87">
        <v>997.52</v>
      </c>
      <c r="M232" s="58">
        <f t="shared" si="6"/>
        <v>1862.5</v>
      </c>
      <c r="N232" s="57">
        <v>997.52</v>
      </c>
      <c r="O232" s="57">
        <v>0</v>
      </c>
      <c r="P232" s="56">
        <f t="shared" si="7"/>
        <v>0.1700015151650193</v>
      </c>
    </row>
    <row r="233" spans="1:16" hidden="1" x14ac:dyDescent="0.25">
      <c r="A233" s="55" t="s">
        <v>5</v>
      </c>
      <c r="B233" s="55" t="s">
        <v>173</v>
      </c>
      <c r="C233" s="65">
        <v>3851</v>
      </c>
      <c r="D233" s="55" t="s">
        <v>6</v>
      </c>
      <c r="E233" s="55">
        <v>204</v>
      </c>
      <c r="F233" s="59">
        <v>51</v>
      </c>
      <c r="G233" s="58">
        <v>1989</v>
      </c>
      <c r="H233" s="57">
        <v>497.25</v>
      </c>
      <c r="I233" s="83">
        <v>1073</v>
      </c>
      <c r="J233" s="83">
        <v>916</v>
      </c>
      <c r="K233" s="55">
        <v>298.35000000000002</v>
      </c>
      <c r="L233" s="87">
        <v>617.65</v>
      </c>
      <c r="M233" s="58">
        <f t="shared" si="6"/>
        <v>1690.65</v>
      </c>
      <c r="N233" s="57">
        <v>617.65</v>
      </c>
      <c r="O233" s="57">
        <v>0</v>
      </c>
      <c r="P233" s="56">
        <f t="shared" si="7"/>
        <v>0.15000000000000002</v>
      </c>
    </row>
    <row r="234" spans="1:16" hidden="1" x14ac:dyDescent="0.25">
      <c r="A234" s="55" t="s">
        <v>5</v>
      </c>
      <c r="B234" s="55" t="s">
        <v>173</v>
      </c>
      <c r="C234" s="65">
        <v>3896</v>
      </c>
      <c r="D234" s="55" t="s">
        <v>6</v>
      </c>
      <c r="E234" s="55">
        <v>132</v>
      </c>
      <c r="F234" s="59">
        <v>22</v>
      </c>
      <c r="G234" s="58">
        <v>1173</v>
      </c>
      <c r="H234" s="57">
        <v>195.5</v>
      </c>
      <c r="I234" s="83">
        <v>558</v>
      </c>
      <c r="J234" s="83">
        <v>615</v>
      </c>
      <c r="K234" s="55">
        <v>175.95</v>
      </c>
      <c r="L234" s="87">
        <v>439.05</v>
      </c>
      <c r="M234" s="58">
        <f t="shared" si="6"/>
        <v>997.05</v>
      </c>
      <c r="N234" s="57">
        <v>439.05</v>
      </c>
      <c r="O234" s="57">
        <v>0</v>
      </c>
      <c r="P234" s="56">
        <f t="shared" si="7"/>
        <v>0.15</v>
      </c>
    </row>
    <row r="235" spans="1:16" hidden="1" x14ac:dyDescent="0.25">
      <c r="A235" s="55" t="s">
        <v>5</v>
      </c>
      <c r="B235" s="55" t="s">
        <v>170</v>
      </c>
      <c r="C235" s="65">
        <v>3903</v>
      </c>
      <c r="D235" s="55" t="s">
        <v>6</v>
      </c>
      <c r="E235" s="55">
        <v>19</v>
      </c>
      <c r="F235" s="59">
        <v>6</v>
      </c>
      <c r="G235" s="58">
        <v>173</v>
      </c>
      <c r="H235" s="57">
        <v>57.666665999999999</v>
      </c>
      <c r="I235" s="83">
        <v>0</v>
      </c>
      <c r="J235" s="83">
        <v>173</v>
      </c>
      <c r="K235" s="55">
        <v>25.95</v>
      </c>
      <c r="L235" s="87">
        <v>147.05000000000001</v>
      </c>
      <c r="M235" s="58">
        <f t="shared" si="6"/>
        <v>147.05000000000001</v>
      </c>
      <c r="N235" s="57">
        <v>147.05000000000001</v>
      </c>
      <c r="O235" s="57">
        <v>0</v>
      </c>
      <c r="P235" s="56">
        <f t="shared" si="7"/>
        <v>0.15</v>
      </c>
    </row>
    <row r="236" spans="1:16" hidden="1" x14ac:dyDescent="0.25">
      <c r="A236" s="55" t="s">
        <v>5</v>
      </c>
      <c r="B236" s="55" t="s">
        <v>173</v>
      </c>
      <c r="C236" s="65">
        <v>3941</v>
      </c>
      <c r="D236" s="55" t="s">
        <v>6</v>
      </c>
      <c r="E236" s="55">
        <v>111</v>
      </c>
      <c r="F236" s="59">
        <v>22</v>
      </c>
      <c r="G236" s="58">
        <v>1176.98</v>
      </c>
      <c r="H236" s="57">
        <v>235.39599999999999</v>
      </c>
      <c r="I236" s="83">
        <v>833.98</v>
      </c>
      <c r="J236" s="83">
        <v>343</v>
      </c>
      <c r="K236" s="55">
        <v>176.55</v>
      </c>
      <c r="L236" s="87">
        <v>166.45</v>
      </c>
      <c r="M236" s="58">
        <f t="shared" si="6"/>
        <v>1000.4300000000001</v>
      </c>
      <c r="N236" s="57">
        <v>166.45</v>
      </c>
      <c r="O236" s="57">
        <v>0</v>
      </c>
      <c r="P236" s="56">
        <f t="shared" si="7"/>
        <v>0.15000254889632789</v>
      </c>
    </row>
    <row r="237" spans="1:16" hidden="1" x14ac:dyDescent="0.25">
      <c r="A237" s="55" t="s">
        <v>5</v>
      </c>
      <c r="B237" s="55" t="s">
        <v>172</v>
      </c>
      <c r="C237" s="65">
        <v>3954</v>
      </c>
      <c r="D237" s="55" t="s">
        <v>6</v>
      </c>
      <c r="E237" s="55">
        <v>6</v>
      </c>
      <c r="F237" s="59">
        <v>6</v>
      </c>
      <c r="G237" s="58">
        <v>114</v>
      </c>
      <c r="H237" s="57">
        <v>114</v>
      </c>
      <c r="I237" s="83">
        <v>114</v>
      </c>
      <c r="J237" s="83">
        <v>0</v>
      </c>
      <c r="K237" s="55">
        <v>17.100000000000001</v>
      </c>
      <c r="L237" s="87">
        <v>-17.100000000000001</v>
      </c>
      <c r="M237" s="58">
        <f t="shared" si="6"/>
        <v>96.9</v>
      </c>
      <c r="N237" s="57">
        <v>0</v>
      </c>
      <c r="O237" s="57">
        <v>-17.100000000000001</v>
      </c>
      <c r="P237" s="56">
        <f t="shared" si="7"/>
        <v>0.15000000000000002</v>
      </c>
    </row>
    <row r="238" spans="1:16" hidden="1" x14ac:dyDescent="0.25">
      <c r="A238" s="55" t="s">
        <v>5</v>
      </c>
      <c r="B238" s="55" t="s">
        <v>171</v>
      </c>
      <c r="C238" s="65">
        <v>3962</v>
      </c>
      <c r="D238" s="55" t="s">
        <v>6</v>
      </c>
      <c r="E238" s="55">
        <v>428</v>
      </c>
      <c r="F238" s="59">
        <v>42</v>
      </c>
      <c r="G238" s="58">
        <v>4368</v>
      </c>
      <c r="H238" s="57">
        <v>436.8</v>
      </c>
      <c r="I238" s="83">
        <v>1670</v>
      </c>
      <c r="J238" s="83">
        <v>2698</v>
      </c>
      <c r="K238" s="55">
        <v>655.20000000000005</v>
      </c>
      <c r="L238" s="87">
        <v>2042.8</v>
      </c>
      <c r="M238" s="58">
        <f t="shared" si="6"/>
        <v>3712.8</v>
      </c>
      <c r="N238" s="57">
        <v>2042.8</v>
      </c>
      <c r="O238" s="57">
        <v>0</v>
      </c>
      <c r="P238" s="56">
        <f t="shared" si="7"/>
        <v>0.15000000000000002</v>
      </c>
    </row>
    <row r="239" spans="1:16" hidden="1" x14ac:dyDescent="0.25">
      <c r="A239" s="55" t="s">
        <v>5</v>
      </c>
      <c r="B239" s="55" t="s">
        <v>170</v>
      </c>
      <c r="C239" s="65">
        <v>3995</v>
      </c>
      <c r="D239" s="55" t="s">
        <v>6</v>
      </c>
      <c r="E239" s="55">
        <v>758</v>
      </c>
      <c r="F239" s="59">
        <v>47</v>
      </c>
      <c r="G239" s="58">
        <v>6906.92</v>
      </c>
      <c r="H239" s="57">
        <v>431.6825</v>
      </c>
      <c r="I239" s="83">
        <v>2253.92</v>
      </c>
      <c r="J239" s="83">
        <v>4653</v>
      </c>
      <c r="K239" s="55">
        <v>1036.04</v>
      </c>
      <c r="L239" s="87">
        <v>3616.96</v>
      </c>
      <c r="M239" s="58">
        <f t="shared" si="6"/>
        <v>5870.88</v>
      </c>
      <c r="N239" s="57">
        <v>3616.96</v>
      </c>
      <c r="O239" s="57">
        <v>0</v>
      </c>
      <c r="P239" s="56">
        <f t="shared" si="7"/>
        <v>0.15000028956466846</v>
      </c>
    </row>
    <row r="240" spans="1:16" x14ac:dyDescent="0.25">
      <c r="C240" s="65">
        <v>5555</v>
      </c>
      <c r="G240" s="58">
        <v>3660</v>
      </c>
      <c r="I240" s="85">
        <v>1070</v>
      </c>
      <c r="J240" s="83">
        <f>G240-I240</f>
        <v>2590</v>
      </c>
      <c r="K240" s="81">
        <v>549</v>
      </c>
      <c r="L240" s="88">
        <f>J240-K240</f>
        <v>2041</v>
      </c>
      <c r="M240" s="58">
        <v>3111</v>
      </c>
      <c r="P240" s="56">
        <f t="shared" si="7"/>
        <v>0.15</v>
      </c>
    </row>
  </sheetData>
  <sheetProtection password="BDF2" sheet="1" objects="1" scenarios="1"/>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558"/>
  <sheetViews>
    <sheetView topLeftCell="A269" workbookViewId="0">
      <selection activeCell="A319" sqref="A319"/>
    </sheetView>
  </sheetViews>
  <sheetFormatPr defaultRowHeight="18.75" x14ac:dyDescent="0.3"/>
  <cols>
    <col min="1" max="1" width="18.28515625" style="44" bestFit="1" customWidth="1"/>
  </cols>
  <sheetData>
    <row r="1" spans="1:16" x14ac:dyDescent="0.3">
      <c r="A1" s="42" t="s">
        <v>107</v>
      </c>
    </row>
    <row r="2" spans="1:16" x14ac:dyDescent="0.3">
      <c r="A2" s="43">
        <v>1005</v>
      </c>
      <c r="D2" s="63" t="s">
        <v>155</v>
      </c>
      <c r="P2" s="39"/>
    </row>
    <row r="3" spans="1:16" x14ac:dyDescent="0.3">
      <c r="A3" s="43">
        <v>1007</v>
      </c>
      <c r="D3" s="63" t="s">
        <v>124</v>
      </c>
      <c r="P3" s="39"/>
    </row>
    <row r="4" spans="1:16" x14ac:dyDescent="0.3">
      <c r="A4" s="43">
        <v>1009</v>
      </c>
      <c r="P4" s="39"/>
    </row>
    <row r="5" spans="1:16" x14ac:dyDescent="0.3">
      <c r="A5" s="43">
        <v>1012</v>
      </c>
      <c r="P5" s="39"/>
    </row>
    <row r="6" spans="1:16" x14ac:dyDescent="0.3">
      <c r="A6" s="43">
        <v>1016</v>
      </c>
      <c r="P6" s="39"/>
    </row>
    <row r="7" spans="1:16" x14ac:dyDescent="0.3">
      <c r="A7" s="43">
        <v>1019</v>
      </c>
      <c r="P7" s="39"/>
    </row>
    <row r="8" spans="1:16" x14ac:dyDescent="0.3">
      <c r="A8" s="43">
        <v>1020</v>
      </c>
      <c r="P8" s="39"/>
    </row>
    <row r="9" spans="1:16" x14ac:dyDescent="0.3">
      <c r="A9" s="43">
        <v>1021</v>
      </c>
      <c r="P9" s="39"/>
    </row>
    <row r="10" spans="1:16" x14ac:dyDescent="0.3">
      <c r="A10" s="43">
        <v>1022</v>
      </c>
      <c r="P10" s="39"/>
    </row>
    <row r="11" spans="1:16" x14ac:dyDescent="0.3">
      <c r="A11" s="43">
        <v>1026</v>
      </c>
      <c r="P11" s="39"/>
    </row>
    <row r="12" spans="1:16" x14ac:dyDescent="0.3">
      <c r="A12" s="43">
        <v>1031</v>
      </c>
      <c r="P12" s="39"/>
    </row>
    <row r="13" spans="1:16" x14ac:dyDescent="0.3">
      <c r="A13" s="43">
        <v>1040</v>
      </c>
      <c r="P13" s="39"/>
    </row>
    <row r="14" spans="1:16" x14ac:dyDescent="0.3">
      <c r="A14" s="43">
        <v>1042</v>
      </c>
      <c r="P14" s="39"/>
    </row>
    <row r="15" spans="1:16" x14ac:dyDescent="0.3">
      <c r="A15" s="43">
        <v>1048</v>
      </c>
      <c r="P15" s="39"/>
    </row>
    <row r="16" spans="1:16" x14ac:dyDescent="0.3">
      <c r="A16" s="43">
        <v>1049</v>
      </c>
      <c r="P16" s="39"/>
    </row>
    <row r="17" spans="1:16" x14ac:dyDescent="0.3">
      <c r="A17" s="43">
        <v>1054</v>
      </c>
      <c r="P17" s="39"/>
    </row>
    <row r="18" spans="1:16" x14ac:dyDescent="0.3">
      <c r="A18" s="43">
        <v>1058</v>
      </c>
      <c r="P18" s="39"/>
    </row>
    <row r="19" spans="1:16" x14ac:dyDescent="0.3">
      <c r="A19" s="43">
        <v>1062</v>
      </c>
      <c r="P19" s="39"/>
    </row>
    <row r="20" spans="1:16" x14ac:dyDescent="0.3">
      <c r="A20" s="43">
        <v>1069</v>
      </c>
      <c r="P20" s="39"/>
    </row>
    <row r="21" spans="1:16" x14ac:dyDescent="0.3">
      <c r="A21" s="43">
        <v>1071</v>
      </c>
      <c r="P21" s="39"/>
    </row>
    <row r="22" spans="1:16" x14ac:dyDescent="0.3">
      <c r="A22" s="43">
        <v>1078</v>
      </c>
      <c r="P22" s="39"/>
    </row>
    <row r="23" spans="1:16" x14ac:dyDescent="0.3">
      <c r="A23" s="43">
        <v>1080</v>
      </c>
      <c r="P23" s="39"/>
    </row>
    <row r="24" spans="1:16" x14ac:dyDescent="0.3">
      <c r="A24" s="43">
        <v>1082</v>
      </c>
      <c r="P24" s="39"/>
    </row>
    <row r="25" spans="1:16" x14ac:dyDescent="0.3">
      <c r="A25" s="43">
        <v>1085</v>
      </c>
      <c r="P25" s="39"/>
    </row>
    <row r="26" spans="1:16" x14ac:dyDescent="0.3">
      <c r="A26" s="43">
        <v>1090</v>
      </c>
      <c r="P26" s="39"/>
    </row>
    <row r="27" spans="1:16" x14ac:dyDescent="0.3">
      <c r="A27" s="43">
        <v>1093</v>
      </c>
      <c r="P27" s="39"/>
    </row>
    <row r="28" spans="1:16" x14ac:dyDescent="0.3">
      <c r="A28" s="43">
        <v>1104</v>
      </c>
      <c r="P28" s="39"/>
    </row>
    <row r="29" spans="1:16" x14ac:dyDescent="0.3">
      <c r="A29" s="43">
        <v>1111</v>
      </c>
      <c r="P29" s="39"/>
    </row>
    <row r="30" spans="1:16" x14ac:dyDescent="0.3">
      <c r="A30" s="43">
        <v>1112</v>
      </c>
      <c r="P30" s="39"/>
    </row>
    <row r="31" spans="1:16" x14ac:dyDescent="0.3">
      <c r="A31" s="43">
        <v>1114</v>
      </c>
      <c r="P31" s="39"/>
    </row>
    <row r="32" spans="1:16" x14ac:dyDescent="0.3">
      <c r="A32" s="43">
        <v>1122</v>
      </c>
      <c r="P32" s="39"/>
    </row>
    <row r="33" spans="1:16" x14ac:dyDescent="0.3">
      <c r="A33" s="43">
        <v>1126</v>
      </c>
      <c r="P33" s="39"/>
    </row>
    <row r="34" spans="1:16" x14ac:dyDescent="0.3">
      <c r="A34" s="43">
        <v>1146</v>
      </c>
      <c r="P34" s="39"/>
    </row>
    <row r="35" spans="1:16" x14ac:dyDescent="0.3">
      <c r="A35" s="43">
        <v>1147</v>
      </c>
      <c r="P35" s="39"/>
    </row>
    <row r="36" spans="1:16" x14ac:dyDescent="0.3">
      <c r="A36" s="43">
        <v>1155</v>
      </c>
      <c r="P36" s="39"/>
    </row>
    <row r="37" spans="1:16" x14ac:dyDescent="0.3">
      <c r="A37" s="43">
        <v>1164</v>
      </c>
      <c r="P37" s="39"/>
    </row>
    <row r="38" spans="1:16" x14ac:dyDescent="0.3">
      <c r="A38" s="43">
        <v>1169</v>
      </c>
      <c r="P38" s="39"/>
    </row>
    <row r="39" spans="1:16" x14ac:dyDescent="0.3">
      <c r="A39" s="43">
        <v>1171</v>
      </c>
      <c r="P39" s="39"/>
    </row>
    <row r="40" spans="1:16" x14ac:dyDescent="0.3">
      <c r="A40" s="43">
        <v>1177</v>
      </c>
      <c r="P40" s="39"/>
    </row>
    <row r="41" spans="1:16" x14ac:dyDescent="0.3">
      <c r="A41" s="43">
        <v>1178</v>
      </c>
      <c r="P41" s="39"/>
    </row>
    <row r="42" spans="1:16" x14ac:dyDescent="0.3">
      <c r="A42" s="43">
        <v>1179</v>
      </c>
      <c r="P42" s="39"/>
    </row>
    <row r="43" spans="1:16" x14ac:dyDescent="0.3">
      <c r="A43" s="43">
        <v>1181</v>
      </c>
      <c r="P43" s="39"/>
    </row>
    <row r="44" spans="1:16" x14ac:dyDescent="0.3">
      <c r="A44" s="43">
        <v>1196</v>
      </c>
      <c r="P44" s="39"/>
    </row>
    <row r="45" spans="1:16" x14ac:dyDescent="0.3">
      <c r="A45" s="43">
        <v>1204</v>
      </c>
      <c r="P45" s="39"/>
    </row>
    <row r="46" spans="1:16" x14ac:dyDescent="0.3">
      <c r="A46" s="43">
        <v>1207</v>
      </c>
      <c r="P46" s="39"/>
    </row>
    <row r="47" spans="1:16" x14ac:dyDescent="0.3">
      <c r="A47" s="43">
        <v>1211</v>
      </c>
      <c r="P47" s="39"/>
    </row>
    <row r="48" spans="1:16" x14ac:dyDescent="0.3">
      <c r="A48" s="43">
        <v>1212</v>
      </c>
      <c r="P48" s="39"/>
    </row>
    <row r="49" spans="1:16" x14ac:dyDescent="0.3">
      <c r="A49" s="43">
        <v>1216</v>
      </c>
      <c r="P49" s="39"/>
    </row>
    <row r="50" spans="1:16" x14ac:dyDescent="0.3">
      <c r="A50" s="43">
        <v>1217</v>
      </c>
      <c r="P50" s="39"/>
    </row>
    <row r="51" spans="1:16" x14ac:dyDescent="0.3">
      <c r="A51" s="43">
        <v>1222</v>
      </c>
      <c r="P51" s="39"/>
    </row>
    <row r="52" spans="1:16" x14ac:dyDescent="0.3">
      <c r="A52" s="43">
        <v>1228</v>
      </c>
      <c r="P52" s="39"/>
    </row>
    <row r="53" spans="1:16" x14ac:dyDescent="0.3">
      <c r="A53" s="43">
        <v>1233</v>
      </c>
      <c r="P53" s="39"/>
    </row>
    <row r="54" spans="1:16" x14ac:dyDescent="0.3">
      <c r="A54" s="43">
        <v>1245</v>
      </c>
      <c r="P54" s="39"/>
    </row>
    <row r="55" spans="1:16" x14ac:dyDescent="0.3">
      <c r="A55" s="43">
        <v>1246</v>
      </c>
      <c r="P55" s="39"/>
    </row>
    <row r="56" spans="1:16" x14ac:dyDescent="0.3">
      <c r="A56" s="43">
        <v>1247</v>
      </c>
      <c r="P56" s="39"/>
    </row>
    <row r="57" spans="1:16" x14ac:dyDescent="0.3">
      <c r="A57" s="43">
        <v>1250</v>
      </c>
      <c r="P57" s="39"/>
    </row>
    <row r="58" spans="1:16" x14ac:dyDescent="0.3">
      <c r="A58" s="43">
        <v>1258</v>
      </c>
      <c r="P58" s="39"/>
    </row>
    <row r="59" spans="1:16" x14ac:dyDescent="0.3">
      <c r="A59" s="43">
        <v>1267</v>
      </c>
      <c r="P59" s="39"/>
    </row>
    <row r="60" spans="1:16" x14ac:dyDescent="0.3">
      <c r="A60" s="43">
        <v>1271</v>
      </c>
      <c r="P60" s="39"/>
    </row>
    <row r="61" spans="1:16" x14ac:dyDescent="0.3">
      <c r="A61" s="43">
        <v>1279</v>
      </c>
      <c r="P61" s="39"/>
    </row>
    <row r="62" spans="1:16" x14ac:dyDescent="0.3">
      <c r="A62" s="43">
        <v>1281</v>
      </c>
      <c r="P62" s="39"/>
    </row>
    <row r="63" spans="1:16" x14ac:dyDescent="0.3">
      <c r="A63" s="43">
        <v>1285</v>
      </c>
      <c r="P63" s="39"/>
    </row>
    <row r="64" spans="1:16" x14ac:dyDescent="0.3">
      <c r="A64" s="43">
        <v>1289</v>
      </c>
      <c r="P64" s="39"/>
    </row>
    <row r="65" spans="1:16" x14ac:dyDescent="0.3">
      <c r="A65" s="43">
        <v>1297</v>
      </c>
      <c r="P65" s="39"/>
    </row>
    <row r="66" spans="1:16" x14ac:dyDescent="0.3">
      <c r="A66" s="43">
        <v>1298</v>
      </c>
      <c r="P66" s="39"/>
    </row>
    <row r="67" spans="1:16" x14ac:dyDescent="0.3">
      <c r="A67" s="43">
        <v>1318</v>
      </c>
      <c r="P67" s="39"/>
    </row>
    <row r="68" spans="1:16" x14ac:dyDescent="0.3">
      <c r="A68" s="43">
        <v>1319</v>
      </c>
      <c r="P68" s="39"/>
    </row>
    <row r="69" spans="1:16" x14ac:dyDescent="0.3">
      <c r="A69" s="43">
        <v>1322</v>
      </c>
      <c r="P69" s="39"/>
    </row>
    <row r="70" spans="1:16" x14ac:dyDescent="0.3">
      <c r="A70" s="43">
        <v>1323</v>
      </c>
      <c r="P70" s="39"/>
    </row>
    <row r="71" spans="1:16" x14ac:dyDescent="0.3">
      <c r="A71" s="43">
        <v>1325</v>
      </c>
      <c r="P71" s="39"/>
    </row>
    <row r="72" spans="1:16" x14ac:dyDescent="0.3">
      <c r="A72" s="43">
        <v>1331</v>
      </c>
      <c r="P72" s="39"/>
    </row>
    <row r="73" spans="1:16" x14ac:dyDescent="0.3">
      <c r="A73" s="43">
        <v>1332</v>
      </c>
      <c r="P73" s="39"/>
    </row>
    <row r="74" spans="1:16" x14ac:dyDescent="0.3">
      <c r="A74" s="43">
        <v>1347</v>
      </c>
      <c r="P74" s="39"/>
    </row>
    <row r="75" spans="1:16" x14ac:dyDescent="0.3">
      <c r="A75" s="43">
        <v>1350</v>
      </c>
      <c r="P75" s="39"/>
    </row>
    <row r="76" spans="1:16" x14ac:dyDescent="0.3">
      <c r="A76" s="43">
        <v>1365</v>
      </c>
      <c r="P76" s="39"/>
    </row>
    <row r="77" spans="1:16" x14ac:dyDescent="0.3">
      <c r="A77" s="43">
        <v>1372</v>
      </c>
      <c r="P77" s="39"/>
    </row>
    <row r="78" spans="1:16" x14ac:dyDescent="0.3">
      <c r="A78" s="43">
        <v>1391</v>
      </c>
      <c r="P78" s="39"/>
    </row>
    <row r="79" spans="1:16" x14ac:dyDescent="0.3">
      <c r="A79" s="43">
        <v>1395</v>
      </c>
      <c r="P79" s="39"/>
    </row>
    <row r="80" spans="1:16" x14ac:dyDescent="0.3">
      <c r="A80" s="43">
        <v>1396</v>
      </c>
      <c r="P80" s="39"/>
    </row>
    <row r="81" spans="1:16" x14ac:dyDescent="0.3">
      <c r="A81" s="43">
        <v>1397</v>
      </c>
      <c r="P81" s="39"/>
    </row>
    <row r="82" spans="1:16" x14ac:dyDescent="0.3">
      <c r="A82" s="43">
        <v>1400</v>
      </c>
      <c r="P82" s="39"/>
    </row>
    <row r="83" spans="1:16" x14ac:dyDescent="0.3">
      <c r="A83" s="43">
        <v>1402</v>
      </c>
      <c r="P83" s="39"/>
    </row>
    <row r="84" spans="1:16" x14ac:dyDescent="0.3">
      <c r="A84" s="43">
        <v>1410</v>
      </c>
      <c r="P84" s="39"/>
    </row>
    <row r="85" spans="1:16" x14ac:dyDescent="0.3">
      <c r="A85" s="43">
        <v>1422</v>
      </c>
      <c r="P85" s="39"/>
    </row>
    <row r="86" spans="1:16" x14ac:dyDescent="0.3">
      <c r="A86" s="43">
        <v>1450</v>
      </c>
      <c r="P86" s="39"/>
    </row>
    <row r="87" spans="1:16" x14ac:dyDescent="0.3">
      <c r="A87" s="43">
        <v>1472</v>
      </c>
      <c r="P87" s="39"/>
    </row>
    <row r="88" spans="1:16" x14ac:dyDescent="0.3">
      <c r="A88" s="43">
        <v>1479</v>
      </c>
      <c r="P88" s="39"/>
    </row>
    <row r="89" spans="1:16" x14ac:dyDescent="0.3">
      <c r="A89" s="43">
        <v>1484</v>
      </c>
      <c r="P89" s="39"/>
    </row>
    <row r="90" spans="1:16" x14ac:dyDescent="0.3">
      <c r="A90" s="43">
        <v>1506</v>
      </c>
      <c r="P90" s="39"/>
    </row>
    <row r="91" spans="1:16" x14ac:dyDescent="0.3">
      <c r="A91" s="43">
        <v>1510</v>
      </c>
      <c r="P91" s="39"/>
    </row>
    <row r="92" spans="1:16" x14ac:dyDescent="0.3">
      <c r="A92" s="43">
        <v>1511</v>
      </c>
      <c r="P92" s="39"/>
    </row>
    <row r="93" spans="1:16" x14ac:dyDescent="0.3">
      <c r="A93" s="43">
        <v>1512</v>
      </c>
      <c r="P93" s="39"/>
    </row>
    <row r="94" spans="1:16" x14ac:dyDescent="0.3">
      <c r="A94" s="43">
        <v>1515</v>
      </c>
      <c r="P94" s="39"/>
    </row>
    <row r="95" spans="1:16" x14ac:dyDescent="0.3">
      <c r="A95" s="43">
        <v>1540</v>
      </c>
      <c r="P95" s="39"/>
    </row>
    <row r="96" spans="1:16" x14ac:dyDescent="0.3">
      <c r="A96" s="43">
        <v>1548</v>
      </c>
      <c r="P96" s="39"/>
    </row>
    <row r="97" spans="1:16" x14ac:dyDescent="0.3">
      <c r="A97" s="43">
        <v>1550</v>
      </c>
      <c r="P97" s="39"/>
    </row>
    <row r="98" spans="1:16" x14ac:dyDescent="0.3">
      <c r="A98" s="43">
        <v>1593</v>
      </c>
      <c r="P98" s="39"/>
    </row>
    <row r="99" spans="1:16" x14ac:dyDescent="0.3">
      <c r="A99" s="43">
        <v>1613</v>
      </c>
      <c r="P99" s="39"/>
    </row>
    <row r="100" spans="1:16" x14ac:dyDescent="0.3">
      <c r="A100" s="43">
        <v>1626</v>
      </c>
      <c r="P100" s="39"/>
    </row>
    <row r="101" spans="1:16" x14ac:dyDescent="0.3">
      <c r="A101" s="43">
        <v>1628</v>
      </c>
      <c r="P101" s="39"/>
    </row>
    <row r="102" spans="1:16" x14ac:dyDescent="0.3">
      <c r="A102" s="43">
        <v>1643</v>
      </c>
      <c r="P102" s="39"/>
    </row>
    <row r="103" spans="1:16" x14ac:dyDescent="0.3">
      <c r="A103" s="43">
        <v>1644</v>
      </c>
      <c r="P103" s="39"/>
    </row>
    <row r="104" spans="1:16" x14ac:dyDescent="0.3">
      <c r="A104" s="43">
        <v>1671</v>
      </c>
      <c r="P104" s="39"/>
    </row>
    <row r="105" spans="1:16" x14ac:dyDescent="0.3">
      <c r="A105" s="43">
        <v>1687</v>
      </c>
      <c r="P105" s="39"/>
    </row>
    <row r="106" spans="1:16" x14ac:dyDescent="0.3">
      <c r="A106" s="43">
        <v>1698</v>
      </c>
      <c r="P106" s="39"/>
    </row>
    <row r="107" spans="1:16" x14ac:dyDescent="0.3">
      <c r="A107" s="43">
        <v>1720</v>
      </c>
      <c r="P107" s="39"/>
    </row>
    <row r="108" spans="1:16" x14ac:dyDescent="0.3">
      <c r="A108" s="43">
        <v>1745</v>
      </c>
      <c r="P108" s="39"/>
    </row>
    <row r="109" spans="1:16" x14ac:dyDescent="0.3">
      <c r="A109" s="43">
        <v>1751</v>
      </c>
      <c r="P109" s="39"/>
    </row>
    <row r="110" spans="1:16" x14ac:dyDescent="0.3">
      <c r="A110" s="43">
        <v>1754</v>
      </c>
      <c r="P110" s="39"/>
    </row>
    <row r="111" spans="1:16" x14ac:dyDescent="0.3">
      <c r="A111" s="43">
        <v>1756</v>
      </c>
      <c r="P111" s="39"/>
    </row>
    <row r="112" spans="1:16" x14ac:dyDescent="0.3">
      <c r="A112" s="43">
        <v>1758</v>
      </c>
      <c r="P112" s="39"/>
    </row>
    <row r="113" spans="1:16" x14ac:dyDescent="0.3">
      <c r="A113" s="43">
        <v>1767</v>
      </c>
      <c r="P113" s="39"/>
    </row>
    <row r="114" spans="1:16" x14ac:dyDescent="0.3">
      <c r="A114" s="43">
        <v>1808</v>
      </c>
      <c r="P114" s="39"/>
    </row>
    <row r="115" spans="1:16" x14ac:dyDescent="0.3">
      <c r="A115" s="43">
        <v>1815</v>
      </c>
      <c r="P115" s="39"/>
    </row>
    <row r="116" spans="1:16" x14ac:dyDescent="0.3">
      <c r="A116" s="43">
        <v>1831</v>
      </c>
      <c r="P116" s="39"/>
    </row>
    <row r="117" spans="1:16" x14ac:dyDescent="0.3">
      <c r="A117" s="43">
        <v>1865</v>
      </c>
      <c r="P117" s="39"/>
    </row>
    <row r="118" spans="1:16" x14ac:dyDescent="0.3">
      <c r="A118" s="43">
        <v>1898</v>
      </c>
      <c r="P118" s="39"/>
    </row>
    <row r="119" spans="1:16" x14ac:dyDescent="0.3">
      <c r="A119" s="43">
        <v>1912</v>
      </c>
      <c r="P119" s="39"/>
    </row>
    <row r="120" spans="1:16" x14ac:dyDescent="0.3">
      <c r="A120" s="43">
        <v>1918</v>
      </c>
      <c r="P120" s="39"/>
    </row>
    <row r="121" spans="1:16" x14ac:dyDescent="0.3">
      <c r="A121" s="43">
        <v>1932</v>
      </c>
      <c r="P121" s="39"/>
    </row>
    <row r="122" spans="1:16" x14ac:dyDescent="0.3">
      <c r="A122" s="43">
        <v>1944</v>
      </c>
      <c r="P122" s="39"/>
    </row>
    <row r="123" spans="1:16" x14ac:dyDescent="0.3">
      <c r="A123" s="43">
        <v>1948</v>
      </c>
      <c r="P123" s="39"/>
    </row>
    <row r="124" spans="1:16" x14ac:dyDescent="0.3">
      <c r="A124" s="43">
        <v>1975</v>
      </c>
      <c r="P124" s="39"/>
    </row>
    <row r="125" spans="1:16" x14ac:dyDescent="0.3">
      <c r="A125" s="43">
        <v>1980</v>
      </c>
      <c r="P125" s="39"/>
    </row>
    <row r="126" spans="1:16" x14ac:dyDescent="0.3">
      <c r="A126" s="43">
        <v>1985</v>
      </c>
      <c r="P126" s="39"/>
    </row>
    <row r="127" spans="1:16" x14ac:dyDescent="0.3">
      <c r="A127" s="43">
        <v>1989</v>
      </c>
      <c r="P127" s="39"/>
    </row>
    <row r="128" spans="1:16" x14ac:dyDescent="0.3">
      <c r="A128" s="43">
        <v>2003</v>
      </c>
      <c r="P128" s="39"/>
    </row>
    <row r="129" spans="1:16" x14ac:dyDescent="0.3">
      <c r="A129" s="43">
        <v>2004</v>
      </c>
      <c r="P129" s="39"/>
    </row>
    <row r="130" spans="1:16" x14ac:dyDescent="0.3">
      <c r="A130" s="43">
        <v>2005</v>
      </c>
      <c r="P130" s="39"/>
    </row>
    <row r="131" spans="1:16" x14ac:dyDescent="0.3">
      <c r="A131" s="43">
        <v>2016</v>
      </c>
      <c r="P131" s="39"/>
    </row>
    <row r="132" spans="1:16" x14ac:dyDescent="0.3">
      <c r="A132" s="43">
        <v>2017</v>
      </c>
      <c r="P132" s="39"/>
    </row>
    <row r="133" spans="1:16" x14ac:dyDescent="0.3">
      <c r="A133" s="43">
        <v>2021</v>
      </c>
      <c r="P133" s="39"/>
    </row>
    <row r="134" spans="1:16" x14ac:dyDescent="0.3">
      <c r="A134" s="43">
        <v>2026</v>
      </c>
      <c r="P134" s="39"/>
    </row>
    <row r="135" spans="1:16" x14ac:dyDescent="0.3">
      <c r="A135" s="43">
        <v>2027</v>
      </c>
      <c r="P135" s="39"/>
    </row>
    <row r="136" spans="1:16" x14ac:dyDescent="0.3">
      <c r="A136" s="43">
        <v>2028</v>
      </c>
      <c r="P136" s="39"/>
    </row>
    <row r="137" spans="1:16" x14ac:dyDescent="0.3">
      <c r="A137" s="43">
        <v>2046</v>
      </c>
      <c r="P137" s="39"/>
    </row>
    <row r="138" spans="1:16" x14ac:dyDescent="0.3">
      <c r="A138" s="43">
        <v>2048</v>
      </c>
      <c r="P138" s="39"/>
    </row>
    <row r="139" spans="1:16" x14ac:dyDescent="0.3">
      <c r="A139" s="43">
        <v>2051</v>
      </c>
      <c r="P139" s="39"/>
    </row>
    <row r="140" spans="1:16" x14ac:dyDescent="0.3">
      <c r="A140" s="43">
        <v>2057</v>
      </c>
      <c r="P140" s="39"/>
    </row>
    <row r="141" spans="1:16" x14ac:dyDescent="0.3">
      <c r="A141" s="43">
        <v>2059</v>
      </c>
      <c r="P141" s="39"/>
    </row>
    <row r="142" spans="1:16" x14ac:dyDescent="0.3">
      <c r="A142" s="43">
        <v>2060</v>
      </c>
      <c r="P142" s="39"/>
    </row>
    <row r="143" spans="1:16" x14ac:dyDescent="0.3">
      <c r="A143" s="43">
        <v>2061</v>
      </c>
      <c r="P143" s="39"/>
    </row>
    <row r="144" spans="1:16" x14ac:dyDescent="0.3">
      <c r="A144" s="43">
        <v>2063</v>
      </c>
      <c r="P144" s="39"/>
    </row>
    <row r="145" spans="1:16" x14ac:dyDescent="0.3">
      <c r="A145" s="43">
        <v>2068</v>
      </c>
      <c r="P145" s="39"/>
    </row>
    <row r="146" spans="1:16" x14ac:dyDescent="0.3">
      <c r="A146" s="43">
        <v>2077</v>
      </c>
      <c r="P146" s="39"/>
    </row>
    <row r="147" spans="1:16" x14ac:dyDescent="0.3">
      <c r="A147" s="43">
        <v>2083</v>
      </c>
      <c r="P147" s="39"/>
    </row>
    <row r="148" spans="1:16" x14ac:dyDescent="0.3">
      <c r="A148" s="43">
        <v>2086</v>
      </c>
      <c r="P148" s="39"/>
    </row>
    <row r="149" spans="1:16" x14ac:dyDescent="0.3">
      <c r="A149" s="43">
        <v>2092</v>
      </c>
      <c r="P149" s="39"/>
    </row>
    <row r="150" spans="1:16" x14ac:dyDescent="0.3">
      <c r="A150" s="43">
        <v>2101</v>
      </c>
      <c r="P150" s="39"/>
    </row>
    <row r="151" spans="1:16" x14ac:dyDescent="0.3">
      <c r="A151" s="43">
        <v>2104</v>
      </c>
      <c r="P151" s="39"/>
    </row>
    <row r="152" spans="1:16" x14ac:dyDescent="0.3">
      <c r="A152" s="43">
        <v>2105</v>
      </c>
      <c r="P152" s="39"/>
    </row>
    <row r="153" spans="1:16" x14ac:dyDescent="0.3">
      <c r="A153" s="43">
        <v>2106</v>
      </c>
      <c r="P153" s="39"/>
    </row>
    <row r="154" spans="1:16" x14ac:dyDescent="0.3">
      <c r="A154" s="43">
        <v>2116</v>
      </c>
      <c r="P154" s="39"/>
    </row>
    <row r="155" spans="1:16" x14ac:dyDescent="0.3">
      <c r="A155" s="43">
        <v>2124</v>
      </c>
      <c r="P155" s="39"/>
    </row>
    <row r="156" spans="1:16" x14ac:dyDescent="0.3">
      <c r="A156" s="43">
        <v>2145</v>
      </c>
      <c r="P156" s="39"/>
    </row>
    <row r="157" spans="1:16" x14ac:dyDescent="0.3">
      <c r="A157" s="43">
        <v>2153</v>
      </c>
      <c r="P157" s="39"/>
    </row>
    <row r="158" spans="1:16" x14ac:dyDescent="0.3">
      <c r="A158" s="43">
        <v>2171</v>
      </c>
      <c r="P158" s="39"/>
    </row>
    <row r="159" spans="1:16" x14ac:dyDescent="0.3">
      <c r="A159" s="43">
        <v>2191</v>
      </c>
      <c r="P159" s="39"/>
    </row>
    <row r="160" spans="1:16" x14ac:dyDescent="0.3">
      <c r="A160" s="43">
        <v>2193</v>
      </c>
      <c r="P160" s="39"/>
    </row>
    <row r="161" spans="1:16" x14ac:dyDescent="0.3">
      <c r="A161" s="43">
        <v>2201</v>
      </c>
      <c r="P161" s="39"/>
    </row>
    <row r="162" spans="1:16" x14ac:dyDescent="0.3">
      <c r="A162" s="43">
        <v>2213</v>
      </c>
      <c r="P162" s="39"/>
    </row>
    <row r="163" spans="1:16" x14ac:dyDescent="0.3">
      <c r="A163" s="43">
        <v>2219</v>
      </c>
      <c r="P163" s="39"/>
    </row>
    <row r="164" spans="1:16" x14ac:dyDescent="0.3">
      <c r="A164" s="43">
        <v>2226</v>
      </c>
      <c r="P164" s="39"/>
    </row>
    <row r="165" spans="1:16" x14ac:dyDescent="0.3">
      <c r="A165" s="43">
        <v>2230</v>
      </c>
      <c r="P165" s="39"/>
    </row>
    <row r="166" spans="1:16" x14ac:dyDescent="0.3">
      <c r="A166" s="43">
        <v>2243</v>
      </c>
      <c r="P166" s="39"/>
    </row>
    <row r="167" spans="1:16" x14ac:dyDescent="0.3">
      <c r="A167" s="43">
        <v>2246</v>
      </c>
      <c r="P167" s="39"/>
    </row>
    <row r="168" spans="1:16" x14ac:dyDescent="0.3">
      <c r="A168" s="43">
        <v>2280</v>
      </c>
      <c r="P168" s="39"/>
    </row>
    <row r="169" spans="1:16" x14ac:dyDescent="0.3">
      <c r="A169" s="43">
        <v>2281</v>
      </c>
      <c r="P169" s="39"/>
    </row>
    <row r="170" spans="1:16" x14ac:dyDescent="0.3">
      <c r="A170" s="43">
        <v>2284</v>
      </c>
      <c r="P170" s="39"/>
    </row>
    <row r="171" spans="1:16" x14ac:dyDescent="0.3">
      <c r="A171" s="43">
        <v>2321</v>
      </c>
      <c r="P171" s="39"/>
    </row>
    <row r="172" spans="1:16" x14ac:dyDescent="0.3">
      <c r="A172" s="43">
        <v>2326</v>
      </c>
      <c r="P172" s="39"/>
    </row>
    <row r="173" spans="1:16" x14ac:dyDescent="0.3">
      <c r="A173" s="43">
        <v>2338</v>
      </c>
      <c r="P173" s="39"/>
    </row>
    <row r="174" spans="1:16" x14ac:dyDescent="0.3">
      <c r="A174" s="43">
        <v>2358</v>
      </c>
      <c r="P174" s="39"/>
    </row>
    <row r="175" spans="1:16" x14ac:dyDescent="0.3">
      <c r="A175" s="43">
        <v>2377</v>
      </c>
      <c r="P175" s="39"/>
    </row>
    <row r="176" spans="1:16" x14ac:dyDescent="0.3">
      <c r="A176" s="43">
        <v>2399</v>
      </c>
      <c r="P176" s="39"/>
    </row>
    <row r="177" spans="1:16" x14ac:dyDescent="0.3">
      <c r="A177" s="43">
        <v>2423</v>
      </c>
      <c r="P177" s="39"/>
    </row>
    <row r="178" spans="1:16" x14ac:dyDescent="0.3">
      <c r="A178" s="43">
        <v>2432</v>
      </c>
      <c r="P178" s="39"/>
    </row>
    <row r="179" spans="1:16" x14ac:dyDescent="0.3">
      <c r="A179" s="43">
        <v>2433</v>
      </c>
      <c r="P179" s="39"/>
    </row>
    <row r="180" spans="1:16" x14ac:dyDescent="0.3">
      <c r="A180" s="43">
        <v>2435</v>
      </c>
      <c r="P180" s="39"/>
    </row>
    <row r="181" spans="1:16" x14ac:dyDescent="0.3">
      <c r="A181" s="43">
        <v>2540</v>
      </c>
      <c r="P181" s="39"/>
    </row>
    <row r="182" spans="1:16" x14ac:dyDescent="0.3">
      <c r="A182" s="43">
        <v>2542</v>
      </c>
      <c r="P182" s="39"/>
    </row>
    <row r="183" spans="1:16" x14ac:dyDescent="0.3">
      <c r="A183" s="43">
        <v>2565</v>
      </c>
      <c r="P183" s="39"/>
    </row>
    <row r="184" spans="1:16" x14ac:dyDescent="0.3">
      <c r="A184" s="43">
        <v>2718</v>
      </c>
      <c r="P184" s="39"/>
    </row>
    <row r="185" spans="1:16" x14ac:dyDescent="0.3">
      <c r="A185" s="43">
        <v>3002</v>
      </c>
      <c r="P185" s="39"/>
    </row>
    <row r="186" spans="1:16" x14ac:dyDescent="0.3">
      <c r="A186" s="43">
        <v>3008</v>
      </c>
      <c r="P186" s="39"/>
    </row>
    <row r="187" spans="1:16" x14ac:dyDescent="0.3">
      <c r="A187" s="43">
        <v>3009</v>
      </c>
      <c r="P187" s="39"/>
    </row>
    <row r="188" spans="1:16" x14ac:dyDescent="0.3">
      <c r="A188" s="43">
        <v>3010</v>
      </c>
      <c r="P188" s="39"/>
    </row>
    <row r="189" spans="1:16" x14ac:dyDescent="0.3">
      <c r="A189" s="43">
        <v>3011</v>
      </c>
      <c r="P189" s="39"/>
    </row>
    <row r="190" spans="1:16" x14ac:dyDescent="0.3">
      <c r="A190" s="43">
        <v>3014</v>
      </c>
      <c r="P190" s="39"/>
    </row>
    <row r="191" spans="1:16" x14ac:dyDescent="0.3">
      <c r="A191" s="43">
        <v>3020</v>
      </c>
      <c r="P191" s="39"/>
    </row>
    <row r="192" spans="1:16" x14ac:dyDescent="0.3">
      <c r="A192" s="43">
        <v>3035</v>
      </c>
      <c r="P192" s="39"/>
    </row>
    <row r="193" spans="1:16" x14ac:dyDescent="0.3">
      <c r="A193" s="43">
        <v>3038</v>
      </c>
      <c r="P193" s="39"/>
    </row>
    <row r="194" spans="1:16" x14ac:dyDescent="0.3">
      <c r="A194" s="43">
        <v>3050</v>
      </c>
      <c r="P194" s="39"/>
    </row>
    <row r="195" spans="1:16" x14ac:dyDescent="0.3">
      <c r="A195" s="43">
        <v>3051</v>
      </c>
      <c r="P195" s="39"/>
    </row>
    <row r="196" spans="1:16" x14ac:dyDescent="0.3">
      <c r="A196" s="43">
        <v>3065</v>
      </c>
      <c r="P196" s="39"/>
    </row>
    <row r="197" spans="1:16" x14ac:dyDescent="0.3">
      <c r="A197" s="43">
        <v>3074</v>
      </c>
      <c r="P197" s="39"/>
    </row>
    <row r="198" spans="1:16" x14ac:dyDescent="0.3">
      <c r="A198" s="43">
        <v>3084</v>
      </c>
      <c r="P198" s="39"/>
    </row>
    <row r="199" spans="1:16" x14ac:dyDescent="0.3">
      <c r="A199" s="43">
        <v>3106</v>
      </c>
      <c r="P199" s="39"/>
    </row>
    <row r="200" spans="1:16" x14ac:dyDescent="0.3">
      <c r="A200" s="43">
        <v>3150</v>
      </c>
      <c r="P200" s="39"/>
    </row>
    <row r="201" spans="1:16" x14ac:dyDescent="0.3">
      <c r="A201" s="43">
        <v>3152</v>
      </c>
      <c r="P201" s="39"/>
    </row>
    <row r="202" spans="1:16" x14ac:dyDescent="0.3">
      <c r="A202" s="43">
        <v>3157</v>
      </c>
      <c r="P202" s="39"/>
    </row>
    <row r="203" spans="1:16" x14ac:dyDescent="0.3">
      <c r="A203" s="43">
        <v>3180</v>
      </c>
      <c r="P203" s="39"/>
    </row>
    <row r="204" spans="1:16" x14ac:dyDescent="0.3">
      <c r="A204" s="43">
        <v>3185</v>
      </c>
      <c r="P204" s="39"/>
    </row>
    <row r="205" spans="1:16" x14ac:dyDescent="0.3">
      <c r="A205" s="43">
        <v>3188</v>
      </c>
      <c r="P205" s="39"/>
    </row>
    <row r="206" spans="1:16" x14ac:dyDescent="0.3">
      <c r="A206" s="43">
        <v>3202</v>
      </c>
      <c r="P206" s="39"/>
    </row>
    <row r="207" spans="1:16" x14ac:dyDescent="0.3">
      <c r="A207" s="43">
        <v>3203</v>
      </c>
      <c r="P207" s="39"/>
    </row>
    <row r="208" spans="1:16" x14ac:dyDescent="0.3">
      <c r="A208" s="43">
        <v>3205</v>
      </c>
      <c r="P208" s="39"/>
    </row>
    <row r="209" spans="1:16" x14ac:dyDescent="0.3">
      <c r="A209" s="43">
        <v>3208</v>
      </c>
      <c r="P209" s="39"/>
    </row>
    <row r="210" spans="1:16" x14ac:dyDescent="0.3">
      <c r="A210" s="43">
        <v>3213</v>
      </c>
      <c r="P210" s="39"/>
    </row>
    <row r="211" spans="1:16" x14ac:dyDescent="0.3">
      <c r="A211" s="43">
        <v>3222</v>
      </c>
      <c r="P211" s="39"/>
    </row>
    <row r="212" spans="1:16" x14ac:dyDescent="0.3">
      <c r="A212" s="43">
        <v>3225</v>
      </c>
      <c r="P212" s="39"/>
    </row>
    <row r="213" spans="1:16" x14ac:dyDescent="0.3">
      <c r="A213" s="43">
        <v>3241</v>
      </c>
      <c r="P213" s="39"/>
    </row>
    <row r="214" spans="1:16" x14ac:dyDescent="0.3">
      <c r="A214" s="43">
        <v>3252</v>
      </c>
      <c r="P214" s="39"/>
    </row>
    <row r="215" spans="1:16" x14ac:dyDescent="0.3">
      <c r="A215" s="43">
        <v>3264</v>
      </c>
      <c r="P215" s="39"/>
    </row>
    <row r="216" spans="1:16" x14ac:dyDescent="0.3">
      <c r="A216" s="43">
        <v>3270</v>
      </c>
      <c r="P216" s="39"/>
    </row>
    <row r="217" spans="1:16" x14ac:dyDescent="0.3">
      <c r="A217" s="43">
        <v>3272</v>
      </c>
      <c r="P217" s="39"/>
    </row>
    <row r="218" spans="1:16" x14ac:dyDescent="0.3">
      <c r="A218" s="43">
        <v>3283</v>
      </c>
      <c r="P218" s="39"/>
    </row>
    <row r="219" spans="1:16" x14ac:dyDescent="0.3">
      <c r="A219" s="43">
        <v>3286</v>
      </c>
      <c r="P219" s="39"/>
    </row>
    <row r="220" spans="1:16" x14ac:dyDescent="0.3">
      <c r="A220" s="43">
        <v>3324</v>
      </c>
      <c r="P220" s="39"/>
    </row>
    <row r="221" spans="1:16" x14ac:dyDescent="0.3">
      <c r="A221" s="43">
        <v>3327</v>
      </c>
      <c r="P221" s="39"/>
    </row>
    <row r="222" spans="1:16" x14ac:dyDescent="0.3">
      <c r="A222" s="43">
        <v>3330</v>
      </c>
      <c r="P222" s="39"/>
    </row>
    <row r="223" spans="1:16" x14ac:dyDescent="0.3">
      <c r="A223" s="43">
        <v>3335</v>
      </c>
      <c r="P223" s="39"/>
    </row>
    <row r="224" spans="1:16" x14ac:dyDescent="0.3">
      <c r="A224" s="43">
        <v>3347</v>
      </c>
      <c r="P224" s="39"/>
    </row>
    <row r="225" spans="1:16" x14ac:dyDescent="0.3">
      <c r="A225" s="43">
        <v>3355</v>
      </c>
      <c r="P225" s="39"/>
    </row>
    <row r="226" spans="1:16" x14ac:dyDescent="0.3">
      <c r="A226" s="43">
        <v>3356</v>
      </c>
      <c r="P226" s="39"/>
    </row>
    <row r="227" spans="1:16" x14ac:dyDescent="0.3">
      <c r="A227" s="43">
        <v>3358</v>
      </c>
      <c r="P227" s="39"/>
    </row>
    <row r="228" spans="1:16" x14ac:dyDescent="0.3">
      <c r="A228" s="43">
        <v>3360</v>
      </c>
      <c r="P228" s="39"/>
    </row>
    <row r="229" spans="1:16" x14ac:dyDescent="0.3">
      <c r="A229" s="43">
        <v>3363</v>
      </c>
      <c r="P229" s="39"/>
    </row>
    <row r="230" spans="1:16" x14ac:dyDescent="0.3">
      <c r="A230" s="43">
        <v>3382</v>
      </c>
      <c r="P230" s="39"/>
    </row>
    <row r="231" spans="1:16" x14ac:dyDescent="0.3">
      <c r="A231" s="43">
        <v>3385</v>
      </c>
      <c r="P231" s="39"/>
    </row>
    <row r="232" spans="1:16" x14ac:dyDescent="0.3">
      <c r="A232" s="43">
        <v>3407</v>
      </c>
      <c r="P232" s="39"/>
    </row>
    <row r="233" spans="1:16" x14ac:dyDescent="0.3">
      <c r="A233" s="43">
        <v>3419</v>
      </c>
      <c r="P233" s="39"/>
    </row>
    <row r="234" spans="1:16" x14ac:dyDescent="0.3">
      <c r="A234" s="43">
        <v>3427</v>
      </c>
      <c r="P234" s="39"/>
    </row>
    <row r="235" spans="1:16" x14ac:dyDescent="0.3">
      <c r="A235" s="43">
        <v>3436</v>
      </c>
      <c r="P235" s="39"/>
    </row>
    <row r="236" spans="1:16" x14ac:dyDescent="0.3">
      <c r="A236" s="43">
        <v>3437</v>
      </c>
      <c r="P236" s="39"/>
    </row>
    <row r="237" spans="1:16" x14ac:dyDescent="0.3">
      <c r="A237" s="43">
        <v>3444</v>
      </c>
      <c r="P237" s="39"/>
    </row>
    <row r="238" spans="1:16" x14ac:dyDescent="0.3">
      <c r="A238" s="43">
        <v>3445</v>
      </c>
      <c r="P238" s="39"/>
    </row>
    <row r="239" spans="1:16" x14ac:dyDescent="0.3">
      <c r="A239" s="43">
        <v>3465</v>
      </c>
      <c r="P239" s="39"/>
    </row>
    <row r="240" spans="1:16" x14ac:dyDescent="0.3">
      <c r="A240" s="43">
        <v>3466</v>
      </c>
      <c r="P240" s="39"/>
    </row>
    <row r="241" spans="1:16" x14ac:dyDescent="0.3">
      <c r="A241" s="43">
        <v>3473</v>
      </c>
      <c r="P241" s="39"/>
    </row>
    <row r="242" spans="1:16" x14ac:dyDescent="0.3">
      <c r="A242" s="43">
        <v>3483</v>
      </c>
      <c r="P242" s="39"/>
    </row>
    <row r="243" spans="1:16" x14ac:dyDescent="0.3">
      <c r="A243" s="43">
        <v>3488</v>
      </c>
      <c r="P243" s="39"/>
    </row>
    <row r="244" spans="1:16" x14ac:dyDescent="0.3">
      <c r="A244" s="43">
        <v>3494</v>
      </c>
      <c r="P244" s="39"/>
    </row>
    <row r="245" spans="1:16" x14ac:dyDescent="0.3">
      <c r="A245" s="43">
        <v>3498</v>
      </c>
      <c r="P245" s="39"/>
    </row>
    <row r="246" spans="1:16" x14ac:dyDescent="0.3">
      <c r="A246" s="43">
        <v>3504</v>
      </c>
      <c r="P246" s="39"/>
    </row>
    <row r="247" spans="1:16" x14ac:dyDescent="0.3">
      <c r="A247" s="43">
        <v>3508</v>
      </c>
      <c r="P247" s="39"/>
    </row>
    <row r="248" spans="1:16" x14ac:dyDescent="0.3">
      <c r="A248" s="43">
        <v>3509</v>
      </c>
      <c r="P248" s="39"/>
    </row>
    <row r="249" spans="1:16" x14ac:dyDescent="0.3">
      <c r="A249" s="43">
        <v>3510</v>
      </c>
      <c r="P249" s="39"/>
    </row>
    <row r="250" spans="1:16" x14ac:dyDescent="0.3">
      <c r="A250" s="43">
        <v>3511</v>
      </c>
      <c r="P250" s="39"/>
    </row>
    <row r="251" spans="1:16" x14ac:dyDescent="0.3">
      <c r="A251" s="43">
        <v>3512</v>
      </c>
      <c r="P251" s="39"/>
    </row>
    <row r="252" spans="1:16" x14ac:dyDescent="0.3">
      <c r="A252" s="43">
        <v>3513</v>
      </c>
      <c r="P252" s="39"/>
    </row>
    <row r="253" spans="1:16" x14ac:dyDescent="0.3">
      <c r="A253" s="43">
        <v>3514</v>
      </c>
      <c r="P253" s="39"/>
    </row>
    <row r="254" spans="1:16" x14ac:dyDescent="0.3">
      <c r="A254" s="43">
        <v>3515</v>
      </c>
      <c r="P254" s="39"/>
    </row>
    <row r="255" spans="1:16" x14ac:dyDescent="0.3">
      <c r="A255" s="43">
        <v>3517</v>
      </c>
      <c r="P255" s="39"/>
    </row>
    <row r="256" spans="1:16" x14ac:dyDescent="0.3">
      <c r="A256" s="43">
        <v>3521</v>
      </c>
      <c r="P256" s="39"/>
    </row>
    <row r="257" spans="1:16" x14ac:dyDescent="0.3">
      <c r="A257" s="43">
        <v>3524</v>
      </c>
      <c r="P257" s="39"/>
    </row>
    <row r="258" spans="1:16" x14ac:dyDescent="0.3">
      <c r="A258" s="43">
        <v>3525</v>
      </c>
      <c r="P258" s="39"/>
    </row>
    <row r="259" spans="1:16" x14ac:dyDescent="0.3">
      <c r="A259" s="43">
        <v>3528</v>
      </c>
      <c r="P259" s="39"/>
    </row>
    <row r="260" spans="1:16" x14ac:dyDescent="0.3">
      <c r="A260" s="43">
        <v>3535</v>
      </c>
      <c r="P260" s="39"/>
    </row>
    <row r="261" spans="1:16" x14ac:dyDescent="0.3">
      <c r="A261" s="43">
        <v>3537</v>
      </c>
      <c r="P261" s="39"/>
    </row>
    <row r="262" spans="1:16" x14ac:dyDescent="0.3">
      <c r="A262" s="43">
        <v>3539</v>
      </c>
      <c r="P262" s="39"/>
    </row>
    <row r="263" spans="1:16" x14ac:dyDescent="0.3">
      <c r="A263" s="43">
        <v>3556</v>
      </c>
      <c r="P263" s="39"/>
    </row>
    <row r="264" spans="1:16" x14ac:dyDescent="0.3">
      <c r="A264" s="43">
        <v>3557</v>
      </c>
      <c r="P264" s="39"/>
    </row>
    <row r="265" spans="1:16" x14ac:dyDescent="0.3">
      <c r="A265" s="43">
        <v>3568</v>
      </c>
      <c r="P265" s="39"/>
    </row>
    <row r="266" spans="1:16" x14ac:dyDescent="0.3">
      <c r="A266" s="43">
        <v>3574</v>
      </c>
      <c r="P266" s="39"/>
    </row>
    <row r="267" spans="1:16" x14ac:dyDescent="0.3">
      <c r="A267" s="43">
        <v>3585</v>
      </c>
      <c r="P267" s="39"/>
    </row>
    <row r="268" spans="1:16" x14ac:dyDescent="0.3">
      <c r="A268" s="43">
        <v>3590</v>
      </c>
      <c r="P268" s="39"/>
    </row>
    <row r="269" spans="1:16" x14ac:dyDescent="0.3">
      <c r="A269" s="43">
        <v>3593</v>
      </c>
      <c r="P269" s="39"/>
    </row>
    <row r="270" spans="1:16" x14ac:dyDescent="0.3">
      <c r="A270" s="43">
        <v>3594</v>
      </c>
      <c r="P270" s="39"/>
    </row>
    <row r="271" spans="1:16" x14ac:dyDescent="0.3">
      <c r="A271" s="43">
        <v>3603</v>
      </c>
      <c r="P271" s="39"/>
    </row>
    <row r="272" spans="1:16" x14ac:dyDescent="0.3">
      <c r="A272" s="43">
        <v>3618</v>
      </c>
      <c r="P272" s="39"/>
    </row>
    <row r="273" spans="1:16" x14ac:dyDescent="0.3">
      <c r="A273" s="43">
        <v>3626</v>
      </c>
      <c r="P273" s="39"/>
    </row>
    <row r="274" spans="1:16" x14ac:dyDescent="0.3">
      <c r="A274" s="43">
        <v>3630</v>
      </c>
      <c r="P274" s="39"/>
    </row>
    <row r="275" spans="1:16" x14ac:dyDescent="0.3">
      <c r="A275" s="43">
        <v>3631</v>
      </c>
      <c r="P275" s="39"/>
    </row>
    <row r="276" spans="1:16" x14ac:dyDescent="0.3">
      <c r="A276" s="43">
        <v>3632</v>
      </c>
      <c r="P276" s="39"/>
    </row>
    <row r="277" spans="1:16" x14ac:dyDescent="0.3">
      <c r="A277" s="43">
        <v>3635</v>
      </c>
      <c r="P277" s="39"/>
    </row>
    <row r="278" spans="1:16" x14ac:dyDescent="0.3">
      <c r="A278" s="43">
        <v>3637</v>
      </c>
      <c r="P278" s="39"/>
    </row>
    <row r="279" spans="1:16" x14ac:dyDescent="0.3">
      <c r="A279" s="43">
        <v>3644</v>
      </c>
      <c r="P279" s="39"/>
    </row>
    <row r="280" spans="1:16" x14ac:dyDescent="0.3">
      <c r="A280" s="43">
        <v>3645</v>
      </c>
      <c r="P280" s="39"/>
    </row>
    <row r="281" spans="1:16" x14ac:dyDescent="0.3">
      <c r="A281" s="43">
        <v>3647</v>
      </c>
      <c r="P281" s="39"/>
    </row>
    <row r="282" spans="1:16" x14ac:dyDescent="0.3">
      <c r="A282" s="43">
        <v>3665</v>
      </c>
      <c r="P282" s="39"/>
    </row>
    <row r="283" spans="1:16" x14ac:dyDescent="0.3">
      <c r="A283" s="43">
        <v>3683</v>
      </c>
      <c r="P283" s="39"/>
    </row>
    <row r="284" spans="1:16" x14ac:dyDescent="0.3">
      <c r="A284" s="43">
        <v>3708</v>
      </c>
      <c r="P284" s="39"/>
    </row>
    <row r="285" spans="1:16" x14ac:dyDescent="0.3">
      <c r="A285" s="43">
        <v>3709</v>
      </c>
      <c r="P285" s="39"/>
    </row>
    <row r="286" spans="1:16" x14ac:dyDescent="0.3">
      <c r="A286" s="43">
        <v>3711</v>
      </c>
      <c r="P286" s="39"/>
    </row>
    <row r="287" spans="1:16" x14ac:dyDescent="0.3">
      <c r="A287" s="43">
        <v>3719</v>
      </c>
      <c r="P287" s="39"/>
    </row>
    <row r="288" spans="1:16" x14ac:dyDescent="0.3">
      <c r="A288" s="43">
        <v>3723</v>
      </c>
      <c r="P288" s="39"/>
    </row>
    <row r="289" spans="1:16" x14ac:dyDescent="0.3">
      <c r="A289" s="43">
        <v>3734</v>
      </c>
      <c r="P289" s="39"/>
    </row>
    <row r="290" spans="1:16" x14ac:dyDescent="0.3">
      <c r="A290" s="43">
        <v>3735</v>
      </c>
      <c r="P290" s="39"/>
    </row>
    <row r="291" spans="1:16" x14ac:dyDescent="0.3">
      <c r="A291" s="43">
        <v>3743</v>
      </c>
      <c r="P291" s="39"/>
    </row>
    <row r="292" spans="1:16" x14ac:dyDescent="0.3">
      <c r="A292" s="43">
        <v>3748</v>
      </c>
      <c r="P292" s="39"/>
    </row>
    <row r="293" spans="1:16" x14ac:dyDescent="0.3">
      <c r="A293" s="43">
        <v>3753</v>
      </c>
      <c r="P293" s="39"/>
    </row>
    <row r="294" spans="1:16" x14ac:dyDescent="0.3">
      <c r="A294" s="43">
        <v>3757</v>
      </c>
      <c r="P294" s="39"/>
    </row>
    <row r="295" spans="1:16" x14ac:dyDescent="0.3">
      <c r="A295" s="43">
        <v>3758</v>
      </c>
      <c r="P295" s="39"/>
    </row>
    <row r="296" spans="1:16" x14ac:dyDescent="0.3">
      <c r="A296" s="43">
        <v>3760</v>
      </c>
      <c r="P296" s="39"/>
    </row>
    <row r="297" spans="1:16" x14ac:dyDescent="0.3">
      <c r="A297" s="43">
        <v>3761</v>
      </c>
      <c r="P297" s="39"/>
    </row>
    <row r="298" spans="1:16" x14ac:dyDescent="0.3">
      <c r="A298" s="43">
        <v>3763</v>
      </c>
      <c r="P298" s="39"/>
    </row>
    <row r="299" spans="1:16" x14ac:dyDescent="0.3">
      <c r="A299" s="43">
        <v>3764</v>
      </c>
      <c r="P299" s="39"/>
    </row>
    <row r="300" spans="1:16" x14ac:dyDescent="0.3">
      <c r="A300" s="43">
        <v>3765</v>
      </c>
      <c r="P300" s="39"/>
    </row>
    <row r="301" spans="1:16" x14ac:dyDescent="0.3">
      <c r="A301" s="43">
        <v>3766</v>
      </c>
      <c r="P301" s="39"/>
    </row>
    <row r="302" spans="1:16" x14ac:dyDescent="0.3">
      <c r="A302" s="43">
        <v>3768</v>
      </c>
      <c r="P302" s="39"/>
    </row>
    <row r="303" spans="1:16" x14ac:dyDescent="0.3">
      <c r="A303" s="43">
        <v>3772</v>
      </c>
      <c r="P303" s="39"/>
    </row>
    <row r="304" spans="1:16" x14ac:dyDescent="0.3">
      <c r="A304" s="43">
        <v>3783</v>
      </c>
      <c r="P304" s="39"/>
    </row>
    <row r="305" spans="1:16" x14ac:dyDescent="0.3">
      <c r="A305" s="43">
        <v>3789</v>
      </c>
      <c r="P305" s="39"/>
    </row>
    <row r="306" spans="1:16" x14ac:dyDescent="0.3">
      <c r="A306" s="43">
        <v>3816</v>
      </c>
      <c r="P306" s="39"/>
    </row>
    <row r="307" spans="1:16" x14ac:dyDescent="0.3">
      <c r="A307" s="43">
        <v>3824</v>
      </c>
      <c r="P307" s="39"/>
    </row>
    <row r="308" spans="1:16" x14ac:dyDescent="0.3">
      <c r="A308" s="43">
        <v>3826</v>
      </c>
      <c r="P308" s="39"/>
    </row>
    <row r="309" spans="1:16" x14ac:dyDescent="0.3">
      <c r="A309" s="43">
        <v>3832</v>
      </c>
      <c r="P309" s="39"/>
    </row>
    <row r="310" spans="1:16" x14ac:dyDescent="0.3">
      <c r="A310" s="43">
        <v>3838</v>
      </c>
      <c r="P310" s="39"/>
    </row>
    <row r="311" spans="1:16" x14ac:dyDescent="0.3">
      <c r="A311" s="43">
        <v>3846</v>
      </c>
      <c r="P311" s="39"/>
    </row>
    <row r="312" spans="1:16" x14ac:dyDescent="0.3">
      <c r="A312" s="43">
        <v>3851</v>
      </c>
      <c r="P312" s="39"/>
    </row>
    <row r="313" spans="1:16" x14ac:dyDescent="0.3">
      <c r="A313" s="43">
        <v>3853</v>
      </c>
      <c r="P313" s="39"/>
    </row>
    <row r="314" spans="1:16" x14ac:dyDescent="0.3">
      <c r="A314" s="43">
        <v>3868</v>
      </c>
      <c r="P314" s="39"/>
    </row>
    <row r="315" spans="1:16" x14ac:dyDescent="0.3">
      <c r="A315" s="43">
        <v>3896</v>
      </c>
      <c r="P315" s="39"/>
    </row>
    <row r="316" spans="1:16" x14ac:dyDescent="0.3">
      <c r="A316" s="43">
        <v>3903</v>
      </c>
      <c r="P316" s="39"/>
    </row>
    <row r="317" spans="1:16" x14ac:dyDescent="0.3">
      <c r="A317" s="43">
        <v>3941</v>
      </c>
      <c r="P317" s="39"/>
    </row>
    <row r="318" spans="1:16" x14ac:dyDescent="0.3">
      <c r="A318" s="43">
        <v>3954</v>
      </c>
      <c r="P318" s="39"/>
    </row>
    <row r="319" spans="1:16" x14ac:dyDescent="0.3">
      <c r="A319" s="43">
        <v>3962</v>
      </c>
      <c r="P319" s="39"/>
    </row>
    <row r="320" spans="1:16" x14ac:dyDescent="0.3">
      <c r="A320" s="43">
        <v>3995</v>
      </c>
      <c r="P320" s="39"/>
    </row>
    <row r="321" spans="1:1" x14ac:dyDescent="0.3">
      <c r="A321" s="43">
        <v>1998</v>
      </c>
    </row>
    <row r="322" spans="1:1" x14ac:dyDescent="0.3">
      <c r="A322" s="43">
        <v>2053</v>
      </c>
    </row>
    <row r="323" spans="1:1" x14ac:dyDescent="0.3">
      <c r="A323" s="43">
        <v>3520</v>
      </c>
    </row>
    <row r="324" spans="1:1" x14ac:dyDescent="0.3">
      <c r="A324" s="43">
        <v>3607</v>
      </c>
    </row>
    <row r="325" spans="1:1" x14ac:dyDescent="0.3">
      <c r="A325" s="62"/>
    </row>
    <row r="326" spans="1:1" ht="12.75" x14ac:dyDescent="0.2">
      <c r="A326"/>
    </row>
    <row r="327" spans="1:1" ht="12.75" x14ac:dyDescent="0.2">
      <c r="A327"/>
    </row>
    <row r="328" spans="1:1" ht="12.75" x14ac:dyDescent="0.2">
      <c r="A328"/>
    </row>
    <row r="329" spans="1:1" ht="12.75" x14ac:dyDescent="0.2">
      <c r="A329"/>
    </row>
    <row r="330" spans="1:1" ht="12.75" x14ac:dyDescent="0.2">
      <c r="A330"/>
    </row>
    <row r="331" spans="1:1" ht="12.75" x14ac:dyDescent="0.2">
      <c r="A331"/>
    </row>
    <row r="332" spans="1:1" ht="12.75" x14ac:dyDescent="0.2">
      <c r="A332"/>
    </row>
    <row r="333" spans="1:1" ht="12.75" x14ac:dyDescent="0.2">
      <c r="A333"/>
    </row>
    <row r="334" spans="1:1" ht="12.75" x14ac:dyDescent="0.2">
      <c r="A334"/>
    </row>
    <row r="335" spans="1:1" ht="12.75" x14ac:dyDescent="0.2">
      <c r="A335"/>
    </row>
    <row r="336" spans="1:1" ht="12.75" x14ac:dyDescent="0.2">
      <c r="A336"/>
    </row>
    <row r="337" spans="1:1" ht="12.75" x14ac:dyDescent="0.2">
      <c r="A337"/>
    </row>
    <row r="338" spans="1:1" ht="12.75" x14ac:dyDescent="0.2">
      <c r="A338"/>
    </row>
    <row r="339" spans="1:1" ht="12.75" x14ac:dyDescent="0.2">
      <c r="A339"/>
    </row>
    <row r="340" spans="1:1" ht="12.75" x14ac:dyDescent="0.2">
      <c r="A340"/>
    </row>
    <row r="341" spans="1:1" ht="12.75" x14ac:dyDescent="0.2">
      <c r="A341"/>
    </row>
    <row r="342" spans="1:1" ht="12.75" x14ac:dyDescent="0.2">
      <c r="A342"/>
    </row>
    <row r="343" spans="1:1" ht="12.75" x14ac:dyDescent="0.2">
      <c r="A343"/>
    </row>
    <row r="344" spans="1:1" ht="12.75" x14ac:dyDescent="0.2">
      <c r="A344"/>
    </row>
    <row r="345" spans="1:1" ht="12.75" x14ac:dyDescent="0.2">
      <c r="A345"/>
    </row>
    <row r="346" spans="1:1" ht="12.75" x14ac:dyDescent="0.2">
      <c r="A346"/>
    </row>
    <row r="347" spans="1:1" ht="12.75" x14ac:dyDescent="0.2">
      <c r="A347"/>
    </row>
    <row r="348" spans="1:1" ht="12.75" x14ac:dyDescent="0.2">
      <c r="A348"/>
    </row>
    <row r="349" spans="1:1" ht="12.75" x14ac:dyDescent="0.2">
      <c r="A349"/>
    </row>
    <row r="350" spans="1:1" ht="12.75" x14ac:dyDescent="0.2">
      <c r="A350"/>
    </row>
    <row r="351" spans="1:1" ht="12.75" x14ac:dyDescent="0.2">
      <c r="A351"/>
    </row>
    <row r="352" spans="1:1" ht="12.75" x14ac:dyDescent="0.2">
      <c r="A352"/>
    </row>
    <row r="353" spans="1:1" ht="12.75" x14ac:dyDescent="0.2">
      <c r="A353"/>
    </row>
    <row r="354" spans="1:1" ht="12.75" x14ac:dyDescent="0.2">
      <c r="A354"/>
    </row>
    <row r="355" spans="1:1" ht="12.75" x14ac:dyDescent="0.2">
      <c r="A355"/>
    </row>
    <row r="356" spans="1:1" ht="12.75" x14ac:dyDescent="0.2">
      <c r="A356"/>
    </row>
    <row r="357" spans="1:1" ht="12.75" x14ac:dyDescent="0.2">
      <c r="A357"/>
    </row>
    <row r="358" spans="1:1" ht="12.75" x14ac:dyDescent="0.2">
      <c r="A358"/>
    </row>
    <row r="359" spans="1:1" ht="12.75" x14ac:dyDescent="0.2">
      <c r="A359"/>
    </row>
    <row r="360" spans="1:1" ht="12.75" x14ac:dyDescent="0.2">
      <c r="A360"/>
    </row>
    <row r="361" spans="1:1" ht="12.75" x14ac:dyDescent="0.2">
      <c r="A361"/>
    </row>
    <row r="362" spans="1:1" ht="12.75" x14ac:dyDescent="0.2">
      <c r="A362"/>
    </row>
    <row r="363" spans="1:1" ht="12.75" x14ac:dyDescent="0.2">
      <c r="A363"/>
    </row>
    <row r="364" spans="1:1" ht="12.75" x14ac:dyDescent="0.2">
      <c r="A364"/>
    </row>
    <row r="365" spans="1:1" ht="12.75" x14ac:dyDescent="0.2">
      <c r="A365"/>
    </row>
    <row r="366" spans="1:1" ht="12.75" x14ac:dyDescent="0.2">
      <c r="A366"/>
    </row>
    <row r="367" spans="1:1" ht="12.75" x14ac:dyDescent="0.2">
      <c r="A367"/>
    </row>
    <row r="368" spans="1:1" ht="12.75" x14ac:dyDescent="0.2">
      <c r="A368"/>
    </row>
    <row r="369" spans="1:1" ht="12.75" x14ac:dyDescent="0.2">
      <c r="A369"/>
    </row>
    <row r="370" spans="1:1" ht="12.75" x14ac:dyDescent="0.2">
      <c r="A370"/>
    </row>
    <row r="371" spans="1:1" ht="12.75" x14ac:dyDescent="0.2">
      <c r="A371"/>
    </row>
    <row r="372" spans="1:1" ht="12.75" x14ac:dyDescent="0.2">
      <c r="A372"/>
    </row>
    <row r="373" spans="1:1" ht="12.75" x14ac:dyDescent="0.2">
      <c r="A373"/>
    </row>
    <row r="374" spans="1:1" ht="12.75" x14ac:dyDescent="0.2">
      <c r="A374"/>
    </row>
    <row r="375" spans="1:1" ht="12.75" x14ac:dyDescent="0.2">
      <c r="A375"/>
    </row>
    <row r="376" spans="1:1" ht="12.75" x14ac:dyDescent="0.2">
      <c r="A376"/>
    </row>
    <row r="377" spans="1:1" ht="12.75" x14ac:dyDescent="0.2">
      <c r="A377"/>
    </row>
    <row r="378" spans="1:1" ht="12.75" x14ac:dyDescent="0.2">
      <c r="A378"/>
    </row>
    <row r="379" spans="1:1" ht="12.75" x14ac:dyDescent="0.2">
      <c r="A379"/>
    </row>
    <row r="380" spans="1:1" ht="12.75" x14ac:dyDescent="0.2">
      <c r="A380"/>
    </row>
    <row r="381" spans="1:1" ht="12.75" x14ac:dyDescent="0.2">
      <c r="A381"/>
    </row>
    <row r="382" spans="1:1" ht="12.75" x14ac:dyDescent="0.2">
      <c r="A382"/>
    </row>
    <row r="383" spans="1:1" ht="12.75" x14ac:dyDescent="0.2">
      <c r="A383"/>
    </row>
    <row r="384" spans="1:1" ht="12.75" x14ac:dyDescent="0.2">
      <c r="A384"/>
    </row>
    <row r="385" spans="1:1" ht="12.75" x14ac:dyDescent="0.2">
      <c r="A385"/>
    </row>
    <row r="386" spans="1:1" ht="12.75" x14ac:dyDescent="0.2">
      <c r="A386"/>
    </row>
    <row r="387" spans="1:1" ht="12.75" x14ac:dyDescent="0.2">
      <c r="A387"/>
    </row>
    <row r="388" spans="1:1" ht="12.75" x14ac:dyDescent="0.2">
      <c r="A388"/>
    </row>
    <row r="389" spans="1:1" ht="12.75" x14ac:dyDescent="0.2">
      <c r="A389"/>
    </row>
    <row r="390" spans="1:1" ht="12.75" x14ac:dyDescent="0.2">
      <c r="A390"/>
    </row>
    <row r="391" spans="1:1" ht="12.75" x14ac:dyDescent="0.2">
      <c r="A391"/>
    </row>
    <row r="392" spans="1:1" ht="12.75" x14ac:dyDescent="0.2">
      <c r="A392"/>
    </row>
    <row r="393" spans="1:1" ht="12.75" x14ac:dyDescent="0.2">
      <c r="A393"/>
    </row>
    <row r="394" spans="1:1" ht="12.75" x14ac:dyDescent="0.2">
      <c r="A394"/>
    </row>
    <row r="395" spans="1:1" ht="12.75" x14ac:dyDescent="0.2">
      <c r="A395"/>
    </row>
    <row r="396" spans="1:1" ht="12.75" x14ac:dyDescent="0.2">
      <c r="A396"/>
    </row>
    <row r="397" spans="1:1" ht="12.75" x14ac:dyDescent="0.2">
      <c r="A397"/>
    </row>
    <row r="398" spans="1:1" ht="12.75" x14ac:dyDescent="0.2">
      <c r="A398"/>
    </row>
    <row r="399" spans="1:1" ht="12.75" x14ac:dyDescent="0.2">
      <c r="A399"/>
    </row>
    <row r="400" spans="1:1" ht="12.75" x14ac:dyDescent="0.2">
      <c r="A400"/>
    </row>
    <row r="401" spans="1:1" ht="12.75" x14ac:dyDescent="0.2">
      <c r="A401"/>
    </row>
    <row r="402" spans="1:1" ht="12.75" x14ac:dyDescent="0.2">
      <c r="A402"/>
    </row>
    <row r="403" spans="1:1" ht="12.75" x14ac:dyDescent="0.2">
      <c r="A403"/>
    </row>
    <row r="404" spans="1:1" ht="12.75" x14ac:dyDescent="0.2">
      <c r="A404"/>
    </row>
    <row r="405" spans="1:1" ht="12.75" x14ac:dyDescent="0.2">
      <c r="A405"/>
    </row>
    <row r="406" spans="1:1" ht="12.75" x14ac:dyDescent="0.2">
      <c r="A406"/>
    </row>
    <row r="407" spans="1:1" ht="12.75" x14ac:dyDescent="0.2">
      <c r="A407"/>
    </row>
    <row r="408" spans="1:1" ht="12.75" x14ac:dyDescent="0.2">
      <c r="A408"/>
    </row>
    <row r="409" spans="1:1" ht="12.75" x14ac:dyDescent="0.2">
      <c r="A409"/>
    </row>
    <row r="410" spans="1:1" ht="12.75" x14ac:dyDescent="0.2">
      <c r="A410"/>
    </row>
    <row r="411" spans="1:1" ht="12.75" x14ac:dyDescent="0.2">
      <c r="A411"/>
    </row>
    <row r="412" spans="1:1" ht="12.75" x14ac:dyDescent="0.2">
      <c r="A412"/>
    </row>
    <row r="413" spans="1:1" ht="12.75" x14ac:dyDescent="0.2">
      <c r="A413"/>
    </row>
    <row r="414" spans="1:1" ht="12.75" x14ac:dyDescent="0.2">
      <c r="A414"/>
    </row>
    <row r="415" spans="1:1" ht="12.75" x14ac:dyDescent="0.2">
      <c r="A415"/>
    </row>
    <row r="416" spans="1:1" ht="12.75" x14ac:dyDescent="0.2">
      <c r="A416"/>
    </row>
    <row r="417" spans="1:1" ht="12.75" x14ac:dyDescent="0.2">
      <c r="A417"/>
    </row>
    <row r="418" spans="1:1" ht="12.75" x14ac:dyDescent="0.2">
      <c r="A418"/>
    </row>
    <row r="419" spans="1:1" ht="12.75" x14ac:dyDescent="0.2">
      <c r="A419"/>
    </row>
    <row r="420" spans="1:1" ht="12.75" x14ac:dyDescent="0.2">
      <c r="A420"/>
    </row>
    <row r="421" spans="1:1" ht="12.75" x14ac:dyDescent="0.2">
      <c r="A421"/>
    </row>
    <row r="422" spans="1:1" ht="12.75" x14ac:dyDescent="0.2">
      <c r="A422"/>
    </row>
    <row r="423" spans="1:1" ht="12.75" x14ac:dyDescent="0.2">
      <c r="A423"/>
    </row>
    <row r="424" spans="1:1" ht="12.75" x14ac:dyDescent="0.2">
      <c r="A424"/>
    </row>
    <row r="425" spans="1:1" ht="12.75" x14ac:dyDescent="0.2">
      <c r="A425"/>
    </row>
    <row r="426" spans="1:1" ht="12.75" x14ac:dyDescent="0.2">
      <c r="A426"/>
    </row>
    <row r="427" spans="1:1" ht="12.75" x14ac:dyDescent="0.2">
      <c r="A427"/>
    </row>
    <row r="428" spans="1:1" ht="12.75" x14ac:dyDescent="0.2">
      <c r="A428"/>
    </row>
    <row r="429" spans="1:1" ht="12.75" x14ac:dyDescent="0.2">
      <c r="A429"/>
    </row>
    <row r="430" spans="1:1" ht="12.75" x14ac:dyDescent="0.2">
      <c r="A430"/>
    </row>
    <row r="431" spans="1:1" ht="12.75" x14ac:dyDescent="0.2">
      <c r="A431"/>
    </row>
    <row r="432" spans="1:1" ht="12.75" x14ac:dyDescent="0.2">
      <c r="A432"/>
    </row>
    <row r="433" spans="1:1" ht="12.75" x14ac:dyDescent="0.2">
      <c r="A433"/>
    </row>
    <row r="434" spans="1:1" ht="12.75" x14ac:dyDescent="0.2">
      <c r="A434"/>
    </row>
    <row r="435" spans="1:1" ht="12.75" x14ac:dyDescent="0.2">
      <c r="A435"/>
    </row>
    <row r="436" spans="1:1" ht="12.75" x14ac:dyDescent="0.2">
      <c r="A436"/>
    </row>
    <row r="437" spans="1:1" ht="12.75" x14ac:dyDescent="0.2">
      <c r="A437"/>
    </row>
    <row r="438" spans="1:1" ht="12.75" x14ac:dyDescent="0.2">
      <c r="A438"/>
    </row>
    <row r="439" spans="1:1" ht="12.75" x14ac:dyDescent="0.2">
      <c r="A439"/>
    </row>
    <row r="440" spans="1:1" ht="12.75" x14ac:dyDescent="0.2">
      <c r="A440"/>
    </row>
    <row r="441" spans="1:1" ht="12.75" x14ac:dyDescent="0.2">
      <c r="A441"/>
    </row>
    <row r="442" spans="1:1" ht="12.75" x14ac:dyDescent="0.2">
      <c r="A442"/>
    </row>
    <row r="443" spans="1:1" ht="12.75" x14ac:dyDescent="0.2">
      <c r="A443"/>
    </row>
    <row r="444" spans="1:1" ht="12.75" x14ac:dyDescent="0.2">
      <c r="A444"/>
    </row>
    <row r="445" spans="1:1" ht="12.75" x14ac:dyDescent="0.2">
      <c r="A445"/>
    </row>
    <row r="446" spans="1:1" ht="12.75" x14ac:dyDescent="0.2">
      <c r="A446"/>
    </row>
    <row r="447" spans="1:1" ht="12.75" x14ac:dyDescent="0.2">
      <c r="A447"/>
    </row>
    <row r="448" spans="1:1" ht="12.75" x14ac:dyDescent="0.2">
      <c r="A448"/>
    </row>
    <row r="449" spans="1:1" ht="12.75" x14ac:dyDescent="0.2">
      <c r="A449"/>
    </row>
    <row r="450" spans="1:1" ht="12.75" x14ac:dyDescent="0.2">
      <c r="A450"/>
    </row>
    <row r="451" spans="1:1" ht="12.75" x14ac:dyDescent="0.2">
      <c r="A451"/>
    </row>
    <row r="452" spans="1:1" ht="12.75" x14ac:dyDescent="0.2">
      <c r="A452"/>
    </row>
    <row r="453" spans="1:1" ht="12.75" x14ac:dyDescent="0.2">
      <c r="A453"/>
    </row>
    <row r="454" spans="1:1" ht="12.75" x14ac:dyDescent="0.2">
      <c r="A454"/>
    </row>
    <row r="455" spans="1:1" ht="12.75" x14ac:dyDescent="0.2">
      <c r="A455"/>
    </row>
    <row r="456" spans="1:1" ht="12.75" x14ac:dyDescent="0.2">
      <c r="A456"/>
    </row>
    <row r="457" spans="1:1" ht="12.75" x14ac:dyDescent="0.2">
      <c r="A457"/>
    </row>
    <row r="458" spans="1:1" ht="12.75" x14ac:dyDescent="0.2">
      <c r="A458"/>
    </row>
    <row r="459" spans="1:1" ht="12.75" x14ac:dyDescent="0.2">
      <c r="A459"/>
    </row>
    <row r="460" spans="1:1" ht="12.75" x14ac:dyDescent="0.2">
      <c r="A460"/>
    </row>
    <row r="461" spans="1:1" ht="12.75" x14ac:dyDescent="0.2">
      <c r="A461"/>
    </row>
    <row r="462" spans="1:1" ht="12.75" x14ac:dyDescent="0.2">
      <c r="A462"/>
    </row>
    <row r="463" spans="1:1" ht="12.75" x14ac:dyDescent="0.2">
      <c r="A463"/>
    </row>
    <row r="464" spans="1:1" ht="12.75" x14ac:dyDescent="0.2">
      <c r="A464"/>
    </row>
    <row r="465" spans="1:1" ht="12.75" x14ac:dyDescent="0.2">
      <c r="A465"/>
    </row>
    <row r="466" spans="1:1" ht="12.75" x14ac:dyDescent="0.2">
      <c r="A466"/>
    </row>
    <row r="467" spans="1:1" ht="12.75" x14ac:dyDescent="0.2">
      <c r="A467"/>
    </row>
    <row r="468" spans="1:1" ht="12.75" x14ac:dyDescent="0.2">
      <c r="A468"/>
    </row>
    <row r="469" spans="1:1" ht="12.75" x14ac:dyDescent="0.2">
      <c r="A469"/>
    </row>
    <row r="470" spans="1:1" ht="12.75" x14ac:dyDescent="0.2">
      <c r="A470"/>
    </row>
    <row r="471" spans="1:1" ht="12.75" x14ac:dyDescent="0.2">
      <c r="A471"/>
    </row>
    <row r="472" spans="1:1" ht="12.75" x14ac:dyDescent="0.2">
      <c r="A472"/>
    </row>
    <row r="473" spans="1:1" ht="12.75" x14ac:dyDescent="0.2">
      <c r="A473"/>
    </row>
    <row r="474" spans="1:1" ht="12.75" x14ac:dyDescent="0.2">
      <c r="A474"/>
    </row>
    <row r="475" spans="1:1" ht="12.75" x14ac:dyDescent="0.2">
      <c r="A475"/>
    </row>
    <row r="476" spans="1:1" ht="12.75" x14ac:dyDescent="0.2">
      <c r="A476"/>
    </row>
    <row r="477" spans="1:1" ht="12.75" x14ac:dyDescent="0.2">
      <c r="A477"/>
    </row>
    <row r="478" spans="1:1" ht="12.75" x14ac:dyDescent="0.2">
      <c r="A478"/>
    </row>
    <row r="479" spans="1:1" ht="12.75" x14ac:dyDescent="0.2">
      <c r="A479"/>
    </row>
    <row r="480" spans="1:1" ht="12.75" x14ac:dyDescent="0.2">
      <c r="A480"/>
    </row>
    <row r="481" spans="1:1" ht="12.75" x14ac:dyDescent="0.2">
      <c r="A481"/>
    </row>
    <row r="482" spans="1:1" ht="12.75" x14ac:dyDescent="0.2">
      <c r="A482"/>
    </row>
    <row r="483" spans="1:1" ht="12.75" x14ac:dyDescent="0.2">
      <c r="A483"/>
    </row>
    <row r="484" spans="1:1" ht="12.75" x14ac:dyDescent="0.2">
      <c r="A484"/>
    </row>
    <row r="485" spans="1:1" ht="12.75" x14ac:dyDescent="0.2">
      <c r="A485"/>
    </row>
    <row r="486" spans="1:1" ht="12.75" x14ac:dyDescent="0.2">
      <c r="A486"/>
    </row>
    <row r="487" spans="1:1" ht="12.75" x14ac:dyDescent="0.2">
      <c r="A487"/>
    </row>
    <row r="488" spans="1:1" ht="12.75" x14ac:dyDescent="0.2">
      <c r="A488"/>
    </row>
    <row r="489" spans="1:1" ht="12.75" x14ac:dyDescent="0.2">
      <c r="A489"/>
    </row>
    <row r="490" spans="1:1" ht="12.75" x14ac:dyDescent="0.2">
      <c r="A490"/>
    </row>
    <row r="491" spans="1:1" ht="12.75" x14ac:dyDescent="0.2">
      <c r="A491"/>
    </row>
    <row r="492" spans="1:1" ht="12.75" x14ac:dyDescent="0.2">
      <c r="A492"/>
    </row>
    <row r="493" spans="1:1" ht="12.75" x14ac:dyDescent="0.2">
      <c r="A493"/>
    </row>
    <row r="494" spans="1:1" ht="12.75" x14ac:dyDescent="0.2">
      <c r="A494"/>
    </row>
    <row r="495" spans="1:1" ht="12.75" x14ac:dyDescent="0.2">
      <c r="A495"/>
    </row>
    <row r="496" spans="1:1" ht="12.75" x14ac:dyDescent="0.2">
      <c r="A496"/>
    </row>
    <row r="497" spans="1:1" ht="12.75" x14ac:dyDescent="0.2">
      <c r="A497"/>
    </row>
    <row r="498" spans="1:1" ht="12.75" x14ac:dyDescent="0.2">
      <c r="A498"/>
    </row>
    <row r="499" spans="1:1" ht="12.75" x14ac:dyDescent="0.2">
      <c r="A499"/>
    </row>
    <row r="500" spans="1:1" ht="12.75" x14ac:dyDescent="0.2">
      <c r="A500"/>
    </row>
    <row r="501" spans="1:1" ht="12.75" x14ac:dyDescent="0.2">
      <c r="A501"/>
    </row>
    <row r="502" spans="1:1" ht="12.75" x14ac:dyDescent="0.2">
      <c r="A502"/>
    </row>
    <row r="503" spans="1:1" ht="12.75" x14ac:dyDescent="0.2">
      <c r="A503"/>
    </row>
    <row r="504" spans="1:1" ht="12.75" x14ac:dyDescent="0.2">
      <c r="A504"/>
    </row>
    <row r="505" spans="1:1" ht="12.75" x14ac:dyDescent="0.2">
      <c r="A505"/>
    </row>
    <row r="506" spans="1:1" ht="12.75" x14ac:dyDescent="0.2">
      <c r="A506"/>
    </row>
    <row r="507" spans="1:1" ht="12.75" x14ac:dyDescent="0.2">
      <c r="A507"/>
    </row>
    <row r="508" spans="1:1" ht="12.75" x14ac:dyDescent="0.2">
      <c r="A508"/>
    </row>
    <row r="509" spans="1:1" ht="12.75" x14ac:dyDescent="0.2">
      <c r="A509"/>
    </row>
    <row r="510" spans="1:1" ht="12.75" x14ac:dyDescent="0.2">
      <c r="A510"/>
    </row>
    <row r="511" spans="1:1" ht="12.75" x14ac:dyDescent="0.2">
      <c r="A511"/>
    </row>
    <row r="512" spans="1:1" ht="12.75" x14ac:dyDescent="0.2">
      <c r="A512"/>
    </row>
    <row r="513" spans="1:1" ht="12.75" x14ac:dyDescent="0.2">
      <c r="A513"/>
    </row>
    <row r="514" spans="1:1" ht="12.75" x14ac:dyDescent="0.2">
      <c r="A514"/>
    </row>
    <row r="515" spans="1:1" ht="12.75" x14ac:dyDescent="0.2">
      <c r="A515"/>
    </row>
    <row r="516" spans="1:1" ht="12.75" x14ac:dyDescent="0.2">
      <c r="A516"/>
    </row>
    <row r="517" spans="1:1" ht="12.75" x14ac:dyDescent="0.2">
      <c r="A517"/>
    </row>
    <row r="518" spans="1:1" ht="12.75" x14ac:dyDescent="0.2">
      <c r="A518"/>
    </row>
    <row r="519" spans="1:1" ht="12.75" x14ac:dyDescent="0.2">
      <c r="A519"/>
    </row>
    <row r="520" spans="1:1" ht="12.75" x14ac:dyDescent="0.2">
      <c r="A520"/>
    </row>
    <row r="521" spans="1:1" ht="12.75" x14ac:dyDescent="0.2">
      <c r="A521"/>
    </row>
    <row r="522" spans="1:1" ht="12.75" x14ac:dyDescent="0.2">
      <c r="A522"/>
    </row>
    <row r="523" spans="1:1" ht="12.75" x14ac:dyDescent="0.2">
      <c r="A523"/>
    </row>
    <row r="524" spans="1:1" ht="12.75" x14ac:dyDescent="0.2">
      <c r="A524"/>
    </row>
    <row r="525" spans="1:1" ht="12.75" x14ac:dyDescent="0.2">
      <c r="A525"/>
    </row>
    <row r="526" spans="1:1" ht="12.75" x14ac:dyDescent="0.2">
      <c r="A526"/>
    </row>
    <row r="527" spans="1:1" ht="12.75" x14ac:dyDescent="0.2">
      <c r="A527"/>
    </row>
    <row r="528" spans="1:1" ht="12.75" x14ac:dyDescent="0.2">
      <c r="A528"/>
    </row>
    <row r="529" spans="1:1" ht="12.75" x14ac:dyDescent="0.2">
      <c r="A529"/>
    </row>
    <row r="530" spans="1:1" ht="12.75" x14ac:dyDescent="0.2">
      <c r="A530"/>
    </row>
    <row r="531" spans="1:1" ht="12.75" x14ac:dyDescent="0.2">
      <c r="A531"/>
    </row>
    <row r="532" spans="1:1" ht="12.75" x14ac:dyDescent="0.2">
      <c r="A532"/>
    </row>
    <row r="533" spans="1:1" ht="12.75" x14ac:dyDescent="0.2">
      <c r="A533"/>
    </row>
    <row r="534" spans="1:1" ht="12.75" x14ac:dyDescent="0.2">
      <c r="A534"/>
    </row>
    <row r="535" spans="1:1" ht="12.75" x14ac:dyDescent="0.2">
      <c r="A535"/>
    </row>
    <row r="536" spans="1:1" ht="12.75" x14ac:dyDescent="0.2">
      <c r="A536"/>
    </row>
    <row r="537" spans="1:1" ht="12.75" x14ac:dyDescent="0.2">
      <c r="A537"/>
    </row>
    <row r="538" spans="1:1" ht="12.75" x14ac:dyDescent="0.2">
      <c r="A538"/>
    </row>
    <row r="539" spans="1:1" ht="12.75" x14ac:dyDescent="0.2">
      <c r="A539"/>
    </row>
    <row r="540" spans="1:1" ht="12.75" x14ac:dyDescent="0.2">
      <c r="A540"/>
    </row>
    <row r="541" spans="1:1" ht="12.75" x14ac:dyDescent="0.2">
      <c r="A541"/>
    </row>
    <row r="542" spans="1:1" ht="12.75" x14ac:dyDescent="0.2">
      <c r="A542"/>
    </row>
    <row r="543" spans="1:1" ht="12.75" x14ac:dyDescent="0.2">
      <c r="A543"/>
    </row>
    <row r="544" spans="1:1" ht="12.75" x14ac:dyDescent="0.2">
      <c r="A544"/>
    </row>
    <row r="545" spans="1:1" ht="12.75" x14ac:dyDescent="0.2">
      <c r="A545"/>
    </row>
    <row r="546" spans="1:1" ht="12.75" x14ac:dyDescent="0.2">
      <c r="A546"/>
    </row>
    <row r="547" spans="1:1" ht="12.75" x14ac:dyDescent="0.2">
      <c r="A547"/>
    </row>
    <row r="548" spans="1:1" ht="12.75" x14ac:dyDescent="0.2">
      <c r="A548"/>
    </row>
    <row r="549" spans="1:1" ht="12.75" x14ac:dyDescent="0.2">
      <c r="A549"/>
    </row>
    <row r="550" spans="1:1" ht="12.75" x14ac:dyDescent="0.2">
      <c r="A550"/>
    </row>
    <row r="551" spans="1:1" ht="12.75" x14ac:dyDescent="0.2">
      <c r="A551"/>
    </row>
    <row r="552" spans="1:1" ht="12.75" x14ac:dyDescent="0.2">
      <c r="A552"/>
    </row>
    <row r="553" spans="1:1" ht="12.75" x14ac:dyDescent="0.2">
      <c r="A553"/>
    </row>
    <row r="554" spans="1:1" ht="12.75" x14ac:dyDescent="0.2">
      <c r="A554"/>
    </row>
    <row r="555" spans="1:1" ht="12.75" x14ac:dyDescent="0.2">
      <c r="A555"/>
    </row>
    <row r="556" spans="1:1" ht="12.75" x14ac:dyDescent="0.2">
      <c r="A556"/>
    </row>
    <row r="557" spans="1:1" ht="12.75" x14ac:dyDescent="0.2">
      <c r="A557"/>
    </row>
    <row r="558" spans="1:1" ht="12.75" x14ac:dyDescent="0.2">
      <c r="A5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0"/>
  <sheetViews>
    <sheetView topLeftCell="A7" workbookViewId="0">
      <selection activeCell="B4" sqref="B4"/>
    </sheetView>
  </sheetViews>
  <sheetFormatPr defaultColWidth="9.140625" defaultRowHeight="15" x14ac:dyDescent="0.25"/>
  <cols>
    <col min="1" max="1" width="4.42578125" style="15" customWidth="1"/>
    <col min="2" max="3" width="4.28515625" style="15" customWidth="1"/>
    <col min="4" max="16384" width="9.140625" style="15"/>
  </cols>
  <sheetData>
    <row r="1" spans="1:8" x14ac:dyDescent="0.25">
      <c r="A1" s="16" t="s">
        <v>164</v>
      </c>
    </row>
    <row r="2" spans="1:8" x14ac:dyDescent="0.25">
      <c r="A2" s="16"/>
      <c r="B2" s="15" t="s">
        <v>168</v>
      </c>
    </row>
    <row r="3" spans="1:8" x14ac:dyDescent="0.25">
      <c r="A3" s="16"/>
      <c r="B3" s="15" t="s">
        <v>169</v>
      </c>
    </row>
    <row r="4" spans="1:8" x14ac:dyDescent="0.25">
      <c r="B4" s="63" t="s">
        <v>165</v>
      </c>
    </row>
    <row r="5" spans="1:8" x14ac:dyDescent="0.25">
      <c r="C5" s="50" t="s">
        <v>150</v>
      </c>
      <c r="D5" s="50" t="s">
        <v>149</v>
      </c>
      <c r="E5" s="50" t="s">
        <v>148</v>
      </c>
      <c r="F5" s="51" t="s">
        <v>153</v>
      </c>
      <c r="G5" s="51" t="s">
        <v>154</v>
      </c>
      <c r="H5" s="53"/>
    </row>
    <row r="6" spans="1:8" x14ac:dyDescent="0.25">
      <c r="B6" s="63" t="s">
        <v>166</v>
      </c>
    </row>
    <row r="7" spans="1:8" x14ac:dyDescent="0.25">
      <c r="C7" s="52" t="s">
        <v>160</v>
      </c>
      <c r="D7" s="52" t="s">
        <v>159</v>
      </c>
      <c r="E7" s="52" t="s">
        <v>158</v>
      </c>
    </row>
    <row r="9" spans="1:8" x14ac:dyDescent="0.25">
      <c r="B9" s="15" t="s">
        <v>167</v>
      </c>
    </row>
    <row r="11" spans="1:8" x14ac:dyDescent="0.25">
      <c r="A11" s="16" t="s">
        <v>128</v>
      </c>
    </row>
    <row r="12" spans="1:8" x14ac:dyDescent="0.25">
      <c r="C12" s="15" t="s">
        <v>129</v>
      </c>
    </row>
    <row r="13" spans="1:8" x14ac:dyDescent="0.25">
      <c r="C13" s="15" t="s">
        <v>251</v>
      </c>
    </row>
    <row r="14" spans="1:8" x14ac:dyDescent="0.25">
      <c r="C14" s="15" t="s">
        <v>252</v>
      </c>
    </row>
    <row r="15" spans="1:8" x14ac:dyDescent="0.25">
      <c r="C15" s="15" t="s">
        <v>254</v>
      </c>
    </row>
    <row r="16" spans="1:8" x14ac:dyDescent="0.25">
      <c r="C16" s="15" t="s">
        <v>253</v>
      </c>
    </row>
    <row r="17" spans="1:3" x14ac:dyDescent="0.25">
      <c r="C17" s="15" t="s">
        <v>130</v>
      </c>
    </row>
    <row r="18" spans="1:3" x14ac:dyDescent="0.25">
      <c r="C18" s="15" t="s">
        <v>131</v>
      </c>
    </row>
    <row r="22" spans="1:3" x14ac:dyDescent="0.25">
      <c r="A22" s="15" t="s">
        <v>125</v>
      </c>
    </row>
    <row r="23" spans="1:3" x14ac:dyDescent="0.25">
      <c r="A23" s="15" t="s">
        <v>126</v>
      </c>
    </row>
    <row r="24" spans="1:3" x14ac:dyDescent="0.25">
      <c r="A24" s="15" t="s">
        <v>127</v>
      </c>
    </row>
    <row r="25" spans="1:3" x14ac:dyDescent="0.25">
      <c r="B25" s="15" t="s">
        <v>255</v>
      </c>
    </row>
    <row r="27" spans="1:3" x14ac:dyDescent="0.25">
      <c r="A27" s="16" t="s">
        <v>256</v>
      </c>
    </row>
    <row r="28" spans="1:3" x14ac:dyDescent="0.25">
      <c r="A28" s="15" t="s">
        <v>132</v>
      </c>
    </row>
    <row r="29" spans="1:3" x14ac:dyDescent="0.25">
      <c r="A29" s="15" t="s">
        <v>257</v>
      </c>
    </row>
    <row r="30" spans="1:3" x14ac:dyDescent="0.25">
      <c r="A30" s="15" t="s">
        <v>258</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a34685-dd19-403d-8abf-c1f2160c7d9f">
      <Terms xmlns="http://schemas.microsoft.com/office/infopath/2007/PartnerControls"/>
    </lcf76f155ced4ddcb4097134ff3c332f>
    <TaxCatchAll xmlns="d634bdf4-84ca-448e-a50a-812c9d8549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FDEC91367E3049AB7A4FC12D51B8A2" ma:contentTypeVersion="18" ma:contentTypeDescription="Create a new document." ma:contentTypeScope="" ma:versionID="5b181ebbacb86360cafefc514c5746ef">
  <xsd:schema xmlns:xsd="http://www.w3.org/2001/XMLSchema" xmlns:xs="http://www.w3.org/2001/XMLSchema" xmlns:p="http://schemas.microsoft.com/office/2006/metadata/properties" xmlns:ns2="dca34685-dd19-403d-8abf-c1f2160c7d9f" xmlns:ns3="d634bdf4-84ca-448e-a50a-812c9d85497e" targetNamespace="http://schemas.microsoft.com/office/2006/metadata/properties" ma:root="true" ma:fieldsID="b5c31f61b0af11626743ea52f9a4ede1" ns2:_="" ns3:_="">
    <xsd:import namespace="dca34685-dd19-403d-8abf-c1f2160c7d9f"/>
    <xsd:import namespace="d634bdf4-84ca-448e-a50a-812c9d8549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34685-dd19-403d-8abf-c1f2160c7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78ebbbc-e52b-41e0-a456-6c16dbf98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34bdf4-84ca-448e-a50a-812c9d8549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909d6b8-eb9a-4d13-ae19-2c0389b8a1f6}" ma:internalName="TaxCatchAll" ma:showField="CatchAllData" ma:web="d634bdf4-84ca-448e-a50a-812c9d854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D377EB-D714-414F-9154-178EBFCCF314}">
  <ds:schemaRefs>
    <ds:schemaRef ds:uri="http://schemas.microsoft.com/sharepoint/v3/contenttype/forms"/>
  </ds:schemaRefs>
</ds:datastoreItem>
</file>

<file path=customXml/itemProps2.xml><?xml version="1.0" encoding="utf-8"?>
<ds:datastoreItem xmlns:ds="http://schemas.openxmlformats.org/officeDocument/2006/customXml" ds:itemID="{46EED01D-E73E-4559-8117-05E884A4C297}">
  <ds:schemaRefs>
    <ds:schemaRef ds:uri="http://schemas.microsoft.com/office/infopath/2007/PartnerControls"/>
    <ds:schemaRef ds:uri="http://purl.org/dc/elements/1.1/"/>
    <ds:schemaRef ds:uri="http://schemas.microsoft.com/office/2006/metadata/properties"/>
    <ds:schemaRef ds:uri="d634bdf4-84ca-448e-a50a-812c9d85497e"/>
    <ds:schemaRef ds:uri="http://purl.org/dc/terms/"/>
    <ds:schemaRef ds:uri="http://schemas.microsoft.com/office/2006/documentManagement/types"/>
    <ds:schemaRef ds:uri="http://schemas.openxmlformats.org/package/2006/metadata/core-properties"/>
    <ds:schemaRef ds:uri="dca34685-dd19-403d-8abf-c1f2160c7d9f"/>
    <ds:schemaRef ds:uri="http://www.w3.org/XML/1998/namespace"/>
    <ds:schemaRef ds:uri="http://purl.org/dc/dcmitype/"/>
  </ds:schemaRefs>
</ds:datastoreItem>
</file>

<file path=customXml/itemProps3.xml><?xml version="1.0" encoding="utf-8"?>
<ds:datastoreItem xmlns:ds="http://schemas.openxmlformats.org/officeDocument/2006/customXml" ds:itemID="{E3353C93-0E60-467D-9DD4-BC27FCEC9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34685-dd19-403d-8abf-c1f2160c7d9f"/>
    <ds:schemaRef ds:uri="d634bdf4-84ca-448e-a50a-812c9d85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Product Finance Tool 2024</vt:lpstr>
      <vt:lpstr>Cookie Sweeps</vt:lpstr>
      <vt:lpstr>Cookie</vt:lpstr>
      <vt:lpstr>Fall</vt:lpstr>
      <vt:lpstr>Troops</vt:lpstr>
      <vt:lpstr>Instructions Creating Tool</vt:lpstr>
      <vt:lpstr>COOKIE</vt:lpstr>
      <vt:lpstr>FALL</vt:lpstr>
      <vt:lpstr>SWEEPS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KatieL</dc:creator>
  <cp:lastModifiedBy>KatieL</cp:lastModifiedBy>
  <dcterms:created xsi:type="dcterms:W3CDTF">2021-06-04T20:23:36Z</dcterms:created>
  <dcterms:modified xsi:type="dcterms:W3CDTF">2024-05-31T21:25:25Z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0x010100DAFDEC91367E3049AB7A4FC12D51B8A2</vt:lpwstr>
  </property>
  <property fmtid="{D5CDD505-2E9C-101B-9397-08002B2CF9AE}" pid="3" name="MediaServiceImageTags">
    <vt:lpwstr/>
  </property>
</Properties>
</file>