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C:\Users\kkastelitz\Downloads\"/>
    </mc:Choice>
  </mc:AlternateContent>
  <xr:revisionPtr revIDLastSave="0" documentId="13_ncr:1_{6E70F86C-3FB4-4E2E-A315-013026151841}" xr6:coauthVersionLast="47" xr6:coauthVersionMax="47" xr10:uidLastSave="{00000000-0000-0000-0000-000000000000}"/>
  <bookViews>
    <workbookView xWindow="-120" yWindow="-120" windowWidth="29040" windowHeight="15720" tabRatio="723" xr2:uid="{00000000-000D-0000-FFFF-FFFF00000000}"/>
  </bookViews>
  <sheets>
    <sheet name="Product Finance Tool 2026" sheetId="1" r:id="rId1"/>
    <sheet name="Cookies" sheetId="12" state="hidden" r:id="rId2"/>
    <sheet name="Fall" sheetId="13" state="hidden" r:id="rId3"/>
    <sheet name="Troops" sheetId="9" state="hidden" r:id="rId4"/>
    <sheet name="Cookie Sweeps" sheetId="15" state="hidden" r:id="rId5"/>
    <sheet name="Instructions Creating Tool" sheetId="10" state="hidden" r:id="rId6"/>
  </sheets>
  <externalReferences>
    <externalReference r:id="rId7"/>
  </externalReferences>
  <definedNames>
    <definedName name="_xlnm._FilterDatabase" localSheetId="4">'Cookie Sweeps'!#REF!</definedName>
    <definedName name="_xlnm._FilterDatabase" localSheetId="1" hidden="1">Cookies!$A$1:$K$318</definedName>
    <definedName name="_xlnm._FilterDatabase" localSheetId="2" hidden="1">Fall!$A$1:$K$210</definedName>
    <definedName name="COOKIE">#REF!</definedName>
    <definedName name="CookieSweeps">'Cookie Sweeps'!$R$1:$S$258</definedName>
    <definedName name="FALL">#REF!</definedName>
    <definedName name="_xlnm.Print_Titles" localSheetId="4">'Cookie Sweeps'!$1:$1</definedName>
    <definedName name="SWEEPS">#REF!</definedName>
    <definedName name="tool1">'Cookie Sweeps'!$I$3:$J$256</definedName>
  </definedNames>
  <calcPr calcId="191028"/>
  <customWorkbookViews>
    <customWorkbookView name="Filter 2" guid="{661521FB-5BE3-4EA6-9A51-A8A4C24962ED}"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1" i="15" l="1"/>
  <c r="B33" i="1"/>
  <c r="O108" i="15"/>
  <c r="K80" i="15" l="1"/>
  <c r="K79" i="15"/>
  <c r="K78" i="15"/>
  <c r="K77" i="15"/>
  <c r="K76" i="15"/>
  <c r="K75" i="15"/>
  <c r="K74" i="15"/>
  <c r="K73" i="15"/>
  <c r="K72" i="15"/>
  <c r="K71" i="15"/>
  <c r="K70" i="15"/>
  <c r="K69" i="15"/>
  <c r="K68" i="15"/>
  <c r="K67" i="15"/>
  <c r="K66" i="15"/>
  <c r="K65" i="15"/>
  <c r="K64" i="15"/>
  <c r="K63" i="15"/>
  <c r="K62" i="15"/>
  <c r="K61" i="15"/>
  <c r="K60" i="15"/>
  <c r="K59" i="15"/>
  <c r="K58" i="15"/>
  <c r="K57" i="15"/>
  <c r="K56" i="15"/>
  <c r="K55" i="15"/>
  <c r="K54" i="15"/>
  <c r="K53" i="15"/>
  <c r="K52" i="15"/>
  <c r="K51" i="15"/>
  <c r="K50" i="15"/>
  <c r="K49" i="15"/>
  <c r="K48" i="15"/>
  <c r="K47" i="15"/>
  <c r="K46" i="15"/>
  <c r="K45" i="15"/>
  <c r="K43" i="15"/>
  <c r="K42" i="15"/>
  <c r="K41" i="15"/>
  <c r="K40" i="15"/>
  <c r="K39" i="15"/>
  <c r="K38" i="15"/>
  <c r="K37" i="15"/>
  <c r="K36" i="15"/>
  <c r="K35" i="15"/>
  <c r="K34" i="15"/>
  <c r="K33" i="15"/>
  <c r="K32" i="15"/>
  <c r="K31" i="15"/>
  <c r="K30" i="15"/>
  <c r="K29" i="15"/>
  <c r="K28" i="15"/>
  <c r="K27" i="15"/>
  <c r="K26" i="15"/>
  <c r="K25" i="15"/>
  <c r="K24" i="15"/>
  <c r="K23" i="15"/>
  <c r="K22" i="15"/>
  <c r="K21" i="15"/>
  <c r="K20" i="15"/>
  <c r="K19" i="15"/>
  <c r="K18" i="15"/>
  <c r="K17" i="15"/>
  <c r="K16" i="15"/>
  <c r="K14" i="15"/>
  <c r="K12" i="15"/>
  <c r="K11" i="15"/>
  <c r="K10" i="15"/>
  <c r="K9" i="15"/>
  <c r="K8" i="15"/>
  <c r="K7" i="15"/>
  <c r="K6" i="15"/>
  <c r="K5" i="15"/>
  <c r="K4" i="15"/>
  <c r="K3" i="15"/>
  <c r="K2" i="15"/>
  <c r="O228" i="15"/>
  <c r="O137" i="15"/>
  <c r="O55" i="15"/>
  <c r="O219" i="15" s="1"/>
  <c r="K257" i="15" l="1"/>
  <c r="K2" i="13"/>
  <c r="K3" i="13"/>
  <c r="K4" i="13"/>
  <c r="K5" i="13"/>
  <c r="K6" i="13"/>
  <c r="K7" i="13"/>
  <c r="K8" i="13"/>
  <c r="K9" i="13"/>
  <c r="K10" i="13"/>
  <c r="K11" i="13"/>
  <c r="K12" i="13"/>
  <c r="K13" i="13"/>
  <c r="K14" i="13"/>
  <c r="K15" i="13"/>
  <c r="K16" i="13"/>
  <c r="K17" i="13"/>
  <c r="K18" i="13"/>
  <c r="K19" i="13"/>
  <c r="K20" i="13"/>
  <c r="K21" i="13"/>
  <c r="K22" i="13"/>
  <c r="K23" i="13"/>
  <c r="K24" i="13"/>
  <c r="K25" i="13"/>
  <c r="K26" i="13"/>
  <c r="K27" i="13"/>
  <c r="K28" i="13"/>
  <c r="K29" i="13"/>
  <c r="J2" i="13"/>
  <c r="J3" i="13"/>
  <c r="J4" i="13"/>
  <c r="J5" i="13"/>
  <c r="J6" i="13"/>
  <c r="J7" i="13"/>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51" i="13"/>
  <c r="J52" i="13"/>
  <c r="J53" i="13"/>
  <c r="J54" i="13"/>
  <c r="J55" i="13"/>
  <c r="J56" i="13"/>
  <c r="J57" i="13"/>
  <c r="J58" i="13"/>
  <c r="J59" i="13"/>
  <c r="J60" i="13"/>
  <c r="J61" i="13"/>
  <c r="J62"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J63" i="13"/>
  <c r="J64" i="13"/>
  <c r="J65" i="13"/>
  <c r="J66" i="13"/>
  <c r="J67" i="13"/>
  <c r="J68" i="13"/>
  <c r="J69" i="13"/>
  <c r="J70" i="13"/>
  <c r="J71" i="13"/>
  <c r="J72" i="13"/>
  <c r="J73" i="13"/>
  <c r="J74" i="13"/>
  <c r="J75" i="13"/>
  <c r="J76" i="13"/>
  <c r="J77" i="13"/>
  <c r="J78" i="13"/>
  <c r="J79" i="13"/>
  <c r="J80" i="13"/>
  <c r="J81" i="13"/>
  <c r="J82" i="13"/>
  <c r="J83" i="13"/>
  <c r="J84" i="13"/>
  <c r="J85" i="13"/>
  <c r="J86" i="13"/>
  <c r="J87" i="13"/>
  <c r="J88" i="13"/>
  <c r="J89" i="13"/>
  <c r="J90" i="13"/>
  <c r="J91" i="13"/>
  <c r="J92" i="13"/>
  <c r="J93" i="13"/>
  <c r="J94" i="13"/>
  <c r="J95" i="13"/>
  <c r="J96" i="13"/>
  <c r="J97" i="13"/>
  <c r="J98" i="13"/>
  <c r="J99" i="13"/>
  <c r="J100" i="13"/>
  <c r="J101" i="13"/>
  <c r="J102" i="13"/>
  <c r="J103" i="13"/>
  <c r="J104" i="13"/>
  <c r="J105" i="13"/>
  <c r="J106" i="13"/>
  <c r="J107" i="13"/>
  <c r="J108" i="13"/>
  <c r="J109" i="13"/>
  <c r="J110" i="13"/>
  <c r="J111" i="13"/>
  <c r="J112" i="13"/>
  <c r="J113" i="13"/>
  <c r="J114" i="13"/>
  <c r="J115" i="13"/>
  <c r="J116" i="13"/>
  <c r="J117" i="13"/>
  <c r="J118" i="13"/>
  <c r="J119" i="13"/>
  <c r="J120" i="13"/>
  <c r="J121" i="13"/>
  <c r="J122" i="13"/>
  <c r="J123" i="13"/>
  <c r="J124" i="13"/>
  <c r="J125" i="13"/>
  <c r="J126" i="13"/>
  <c r="J127" i="13"/>
  <c r="J128" i="13"/>
  <c r="J129" i="13"/>
  <c r="J130" i="13"/>
  <c r="J131" i="13"/>
  <c r="J132" i="13"/>
  <c r="J133" i="13"/>
  <c r="J134" i="13"/>
  <c r="J135" i="13"/>
  <c r="J136" i="13"/>
  <c r="K113" i="13"/>
  <c r="K114" i="13"/>
  <c r="K115" i="13"/>
  <c r="K116" i="13"/>
  <c r="K117" i="13"/>
  <c r="K118" i="13"/>
  <c r="K119" i="13"/>
  <c r="K120" i="13"/>
  <c r="K121" i="13"/>
  <c r="K122" i="13"/>
  <c r="K123" i="13"/>
  <c r="K124" i="13"/>
  <c r="K125" i="13"/>
  <c r="K126" i="13"/>
  <c r="K127" i="13"/>
  <c r="K128" i="13"/>
  <c r="K129" i="13"/>
  <c r="K130" i="13"/>
  <c r="K131" i="13"/>
  <c r="K132" i="13"/>
  <c r="K133" i="13"/>
  <c r="K134" i="13"/>
  <c r="K135" i="13"/>
  <c r="K136" i="13"/>
  <c r="K137" i="13"/>
  <c r="K138" i="13"/>
  <c r="K139" i="13"/>
  <c r="K140" i="13"/>
  <c r="K141" i="13"/>
  <c r="K142" i="13"/>
  <c r="K143" i="13"/>
  <c r="K144" i="13"/>
  <c r="K145" i="13"/>
  <c r="K146" i="13"/>
  <c r="K147" i="13"/>
  <c r="K148" i="13"/>
  <c r="K149" i="13"/>
  <c r="K150" i="13"/>
  <c r="K151" i="13"/>
  <c r="K152" i="13"/>
  <c r="K153" i="13"/>
  <c r="K154" i="13"/>
  <c r="K155" i="13"/>
  <c r="K156" i="13"/>
  <c r="K157" i="13"/>
  <c r="K159" i="13"/>
  <c r="K160" i="13"/>
  <c r="K161" i="13"/>
  <c r="K162" i="13"/>
  <c r="K163" i="13"/>
  <c r="K164" i="13"/>
  <c r="K165" i="13"/>
  <c r="K166" i="13"/>
  <c r="K167" i="13"/>
  <c r="K168" i="13"/>
  <c r="K169" i="13"/>
  <c r="K170" i="13"/>
  <c r="K171" i="13"/>
  <c r="K172" i="13"/>
  <c r="K173" i="13"/>
  <c r="K174" i="13"/>
  <c r="K175" i="13"/>
  <c r="K176" i="13"/>
  <c r="K177" i="13"/>
  <c r="K178" i="13"/>
  <c r="K179" i="13"/>
  <c r="K180" i="13"/>
  <c r="K181" i="13"/>
  <c r="K182" i="13"/>
  <c r="K183" i="13"/>
  <c r="K184" i="13"/>
  <c r="K185" i="13"/>
  <c r="K186" i="13"/>
  <c r="K187" i="13"/>
  <c r="K188" i="13"/>
  <c r="K189" i="13"/>
  <c r="K190" i="13"/>
  <c r="K191" i="13"/>
  <c r="K192" i="13"/>
  <c r="K193" i="13"/>
  <c r="K194" i="13"/>
  <c r="K195" i="13"/>
  <c r="K196" i="13"/>
  <c r="K197" i="13"/>
  <c r="K198" i="13"/>
  <c r="K158" i="13"/>
  <c r="J138" i="13"/>
  <c r="J139" i="13"/>
  <c r="J140" i="13"/>
  <c r="J141" i="13"/>
  <c r="J142" i="13"/>
  <c r="J143" i="13"/>
  <c r="J144" i="13"/>
  <c r="J145" i="13"/>
  <c r="J146" i="13"/>
  <c r="J147" i="13"/>
  <c r="J148" i="13"/>
  <c r="J149" i="13"/>
  <c r="J150" i="13"/>
  <c r="J151" i="13"/>
  <c r="J152" i="13"/>
  <c r="J153" i="13"/>
  <c r="J154" i="13"/>
  <c r="J155" i="13"/>
  <c r="J156" i="13"/>
  <c r="J157" i="13"/>
  <c r="J158" i="13"/>
  <c r="J159" i="13"/>
  <c r="J160" i="13"/>
  <c r="J161" i="13"/>
  <c r="J162" i="13"/>
  <c r="J163" i="13"/>
  <c r="J164" i="13"/>
  <c r="J165" i="13"/>
  <c r="J166" i="13"/>
  <c r="J167" i="13"/>
  <c r="J168" i="13"/>
  <c r="J169" i="13"/>
  <c r="J170" i="13"/>
  <c r="J171" i="13"/>
  <c r="J172" i="13"/>
  <c r="J173" i="13"/>
  <c r="J174" i="13"/>
  <c r="J175" i="13"/>
  <c r="J176" i="13"/>
  <c r="J177" i="13"/>
  <c r="J178" i="13"/>
  <c r="J179" i="13"/>
  <c r="J180" i="13"/>
  <c r="J181" i="13"/>
  <c r="J182" i="13"/>
  <c r="J183" i="13"/>
  <c r="J184" i="13"/>
  <c r="J185" i="13"/>
  <c r="J186" i="13"/>
  <c r="J187" i="13"/>
  <c r="J188" i="13"/>
  <c r="J189" i="13"/>
  <c r="J190" i="13"/>
  <c r="J191" i="13"/>
  <c r="J192" i="13"/>
  <c r="J193" i="13"/>
  <c r="J194" i="13"/>
  <c r="J195" i="13"/>
  <c r="J196" i="13"/>
  <c r="J197" i="13"/>
  <c r="J198" i="13"/>
  <c r="J137" i="13"/>
  <c r="I3" i="13"/>
  <c r="I4" i="13"/>
  <c r="I5" i="13"/>
  <c r="I6" i="13"/>
  <c r="I7" i="13"/>
  <c r="I8" i="13"/>
  <c r="I9" i="13"/>
  <c r="I10" i="13"/>
  <c r="I11" i="13"/>
  <c r="I12" i="13"/>
  <c r="I13" i="13"/>
  <c r="I14" i="13"/>
  <c r="I15" i="13"/>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77" i="13"/>
  <c r="I78" i="13"/>
  <c r="I79" i="13"/>
  <c r="I80" i="13"/>
  <c r="I81" i="13"/>
  <c r="I82" i="13"/>
  <c r="I83" i="13"/>
  <c r="I84" i="13"/>
  <c r="I85" i="13"/>
  <c r="I86" i="13"/>
  <c r="I87" i="13"/>
  <c r="I88" i="13"/>
  <c r="I89" i="13"/>
  <c r="I90" i="13"/>
  <c r="I91" i="13"/>
  <c r="I92" i="13"/>
  <c r="I93" i="13"/>
  <c r="I94" i="13"/>
  <c r="I95" i="13"/>
  <c r="I96" i="13"/>
  <c r="I97" i="13"/>
  <c r="I98" i="13"/>
  <c r="I99" i="13"/>
  <c r="I100" i="13"/>
  <c r="I101" i="13"/>
  <c r="I102" i="13"/>
  <c r="I103" i="13"/>
  <c r="I104" i="13"/>
  <c r="I105" i="13"/>
  <c r="I106" i="13"/>
  <c r="I107" i="13"/>
  <c r="I108" i="13"/>
  <c r="I109" i="13"/>
  <c r="I110" i="13"/>
  <c r="I111" i="13"/>
  <c r="I112" i="13"/>
  <c r="I113" i="13"/>
  <c r="I114" i="13"/>
  <c r="I115" i="13"/>
  <c r="I116" i="13"/>
  <c r="I117" i="13"/>
  <c r="I118" i="13"/>
  <c r="I119" i="13"/>
  <c r="I120" i="13"/>
  <c r="I121" i="13"/>
  <c r="I122" i="13"/>
  <c r="I123" i="13"/>
  <c r="I124" i="13"/>
  <c r="I125" i="13"/>
  <c r="I126" i="13"/>
  <c r="I127" i="13"/>
  <c r="I128" i="13"/>
  <c r="I129" i="13"/>
  <c r="I130" i="13"/>
  <c r="I131" i="13"/>
  <c r="I132" i="13"/>
  <c r="I133" i="13"/>
  <c r="I134" i="13"/>
  <c r="I135" i="13"/>
  <c r="I136" i="13"/>
  <c r="I137" i="13"/>
  <c r="I138" i="13"/>
  <c r="I139" i="13"/>
  <c r="I140" i="13"/>
  <c r="I141" i="13"/>
  <c r="I142" i="13"/>
  <c r="I143" i="13"/>
  <c r="I144" i="13"/>
  <c r="I145" i="13"/>
  <c r="I146" i="13"/>
  <c r="I147" i="13"/>
  <c r="I148" i="13"/>
  <c r="I149" i="13"/>
  <c r="I150" i="13"/>
  <c r="I151" i="13"/>
  <c r="I152" i="13"/>
  <c r="I153" i="13"/>
  <c r="I154" i="13"/>
  <c r="I155" i="13"/>
  <c r="I156" i="13"/>
  <c r="I157" i="13"/>
  <c r="I158" i="13"/>
  <c r="I159" i="13"/>
  <c r="I160" i="13"/>
  <c r="I161" i="13"/>
  <c r="I162" i="13"/>
  <c r="I163" i="13"/>
  <c r="I164" i="13"/>
  <c r="I165" i="13"/>
  <c r="I166" i="13"/>
  <c r="I167" i="13"/>
  <c r="I168" i="13"/>
  <c r="I169" i="13"/>
  <c r="I170" i="13"/>
  <c r="I171" i="13"/>
  <c r="I172" i="13"/>
  <c r="I173" i="13"/>
  <c r="I174" i="13"/>
  <c r="I175" i="13"/>
  <c r="I176" i="13"/>
  <c r="I177" i="13"/>
  <c r="I178" i="13"/>
  <c r="I179" i="13"/>
  <c r="I180" i="13"/>
  <c r="I181" i="13"/>
  <c r="I182" i="13"/>
  <c r="I183" i="13"/>
  <c r="I184" i="13"/>
  <c r="I185" i="13"/>
  <c r="I186" i="13"/>
  <c r="I187" i="13"/>
  <c r="I188" i="13"/>
  <c r="I189" i="13"/>
  <c r="I190" i="13"/>
  <c r="I191" i="13"/>
  <c r="I192" i="13"/>
  <c r="I193" i="13"/>
  <c r="I194" i="13"/>
  <c r="I195" i="13"/>
  <c r="I196" i="13"/>
  <c r="I197" i="13"/>
  <c r="I198" i="13"/>
  <c r="I2" i="13"/>
  <c r="B7" i="1" l="1"/>
  <c r="B32" i="1"/>
  <c r="B8" i="1"/>
  <c r="B20" i="1"/>
  <c r="B12" i="1"/>
  <c r="B11" i="1"/>
  <c r="B16" i="1" l="1"/>
  <c r="B25" i="1"/>
  <c r="B31" i="1" s="1"/>
  <c r="B9" i="1" l="1"/>
  <c r="B13" i="1"/>
  <c r="B35" i="1" l="1"/>
  <c r="B26" i="1"/>
  <c r="B18" i="1"/>
  <c r="B34" i="1" l="1"/>
</calcChain>
</file>

<file path=xl/sharedStrings.xml><?xml version="1.0" encoding="utf-8"?>
<sst xmlns="http://schemas.openxmlformats.org/spreadsheetml/2006/main" count="99" uniqueCount="85">
  <si>
    <t>Select your Troop number from the drop-down list in the GREEN box below to have the fields populate for your 2025-2026 Annual Financial Report. If you have leftover product, please type in your total value of unsold Fall product and/or number of extra boxes for Cookies to get your Cost of Leftover Product. There is also a tool below to reconcile to the bank statements so you can see how these numbers agree.</t>
  </si>
  <si>
    <t>Enter only in the green highlighted boxes. Please DO NOT edit or type in any of the other boxes or you may override an important formula.</t>
  </si>
  <si>
    <t>Choose Troop number from drop down here ---&gt;</t>
  </si>
  <si>
    <t>Annual Financial Report Fields (Includes Online Sales)--</t>
  </si>
  <si>
    <t>Income: Fall Magazine &amp; Nut Program:</t>
  </si>
  <si>
    <t>Expense: Cost of Fall Magazine &amp; Nut Program:</t>
  </si>
  <si>
    <t>This is your Fall troop proceeds, or the net amount in your troop bank account (adjusted for leftover product). Use the reconciliation section below to reconcile your bank statements to this number.</t>
  </si>
  <si>
    <t>Income: Cookie Program:</t>
  </si>
  <si>
    <t>Expense: Cost of Cookie Program**:</t>
  </si>
  <si>
    <t>This is your Cookie troop proceeds, or the net amount in your troop bank account (adjusted for leftover cookies). Use the reconciliation section below to reconcile your bank statements to this number.</t>
  </si>
  <si>
    <t>Leftover Inventory Calculator--</t>
  </si>
  <si>
    <t>Fall Proceeds</t>
  </si>
  <si>
    <t>Enter total customer value of the leftover Fall product here ---&gt;</t>
  </si>
  <si>
    <t>Expense: Cost of Leftover Product</t>
  </si>
  <si>
    <t>Cookie Proceeds (per box)</t>
  </si>
  <si>
    <t>Non-Speciality</t>
  </si>
  <si>
    <t>Speciality</t>
  </si>
  <si>
    <t>Enter total boxes leftover here ---&gt;</t>
  </si>
  <si>
    <t>Price</t>
  </si>
  <si>
    <t>Total customer value of the leftover cookies:</t>
  </si>
  <si>
    <t>Reconcile to Bank Statements (Excludes Online Sales)--</t>
  </si>
  <si>
    <t>Total Bank Deposits</t>
  </si>
  <si>
    <t>Sum all fall/cookie deposits from bank statements</t>
  </si>
  <si>
    <t>Less: Non-Cookie Items</t>
  </si>
  <si>
    <t>Enter as negative amount. If you had any non-product amounts in your deposits (donations for example)</t>
  </si>
  <si>
    <t>Add: Leftover Cookie Cost</t>
  </si>
  <si>
    <t>Per Leftover Inventory Calculator above</t>
  </si>
  <si>
    <t>Less: Council Sweep - Fall</t>
  </si>
  <si>
    <t>Should agree to bank statements (generally December)</t>
  </si>
  <si>
    <t>Less: Council Sweeps - Cookies</t>
  </si>
  <si>
    <t>Should agree to bank statements (generally April/May)</t>
  </si>
  <si>
    <t>Total Proceeds:</t>
  </si>
  <si>
    <t>This should be total fall and cookie proceeds; should agree to cell below</t>
  </si>
  <si>
    <t>TroopDesc</t>
  </si>
  <si>
    <t>PlanName</t>
  </si>
  <si>
    <t>AllpkgQty</t>
  </si>
  <si>
    <t>Sales</t>
  </si>
  <si>
    <t>InitialMultiplier</t>
  </si>
  <si>
    <t>CollectedAmount</t>
  </si>
  <si>
    <t>Deposits</t>
  </si>
  <si>
    <t>Payments</t>
  </si>
  <si>
    <t>TroopProceed</t>
  </si>
  <si>
    <t>CouncilProceed</t>
  </si>
  <si>
    <t>Balance</t>
  </si>
  <si>
    <t>Troop</t>
  </si>
  <si>
    <t>Total Units Sold</t>
  </si>
  <si>
    <t>Total $ Sold</t>
  </si>
  <si>
    <t>$ Paid Online</t>
  </si>
  <si>
    <t>$ Collected</t>
  </si>
  <si>
    <t>Troop Bonus Proceeds</t>
  </si>
  <si>
    <t>Amount Due</t>
  </si>
  <si>
    <t>Amount Paid Council</t>
  </si>
  <si>
    <t>Balance Due To Council</t>
  </si>
  <si>
    <t>Cost of Fall</t>
  </si>
  <si>
    <t>Calculated Proceeds</t>
  </si>
  <si>
    <t xml:space="preserve">Troop # </t>
  </si>
  <si>
    <t>Use this list for drop down on Product Finance Report tab - cell B4</t>
  </si>
  <si>
    <t>this is a combination of the troops listed on the Fall and Cookie tabs (some participate in only one program)</t>
  </si>
  <si>
    <t>Amount</t>
  </si>
  <si>
    <t xml:space="preserve">Troop </t>
  </si>
  <si>
    <t>Amount Owed</t>
  </si>
  <si>
    <t>Swept from Depository</t>
  </si>
  <si>
    <t>In Smart Cookie on Reports tab run:</t>
  </si>
  <si>
    <t>Run 2 reports below, delete all troops 6000 and higher</t>
  </si>
  <si>
    <t>delete all columns except ones in yellow below</t>
  </si>
  <si>
    <t>Troop View 3</t>
  </si>
  <si>
    <t>Troop Balance Summary</t>
  </si>
  <si>
    <t>MainPlan</t>
  </si>
  <si>
    <t>Combine both into the cookie tab</t>
  </si>
  <si>
    <t>in M2, go to Reports - Special Reports tab - run Troop Summary:</t>
  </si>
  <si>
    <t>Delete 6000 and GSMW troops, delete total; delete contact info if any</t>
  </si>
  <si>
    <t xml:space="preserve">create a new column to insert a formula after Amout Due and call it "Cost of Fall." Sum the $ Paid Online and the Amount Due </t>
  </si>
  <si>
    <t xml:space="preserve">create another new column at the end with a formula and call it "Calculated Proceeds" Divide "Total Bonus Proceeds" from "Total $ Sold" i.e. troop proceeds; should be 15% - 17%(formulate as a %) </t>
  </si>
  <si>
    <t>Highlight troop numbers in column C. Click the little box that pops up next to the top troop number and choose Convert to Number. This field needs to be in a Number format in order to make the vlookup formula work.</t>
  </si>
  <si>
    <t>Highlight columns C (Troop) to P (Calculated Proceeds). In the box left of the formula bar (see image to the right) type in "FALL" and hit enter. This names those columns and creates a table for the vlookup.</t>
  </si>
  <si>
    <t>Link up this new calculated column to Fall Proceeds on the Tool - row 20</t>
  </si>
  <si>
    <t>Also link up Total $ Sold and Cost of Fall columns to the Tool - rows 8 and 9</t>
  </si>
  <si>
    <t>Then copy all the troops on the cookie and fall tabs and paste them into the Troops tab - all in one row</t>
  </si>
  <si>
    <t>Highlight the row, click the Data tab, then choose "Remove Duplicates"</t>
  </si>
  <si>
    <t>Link this list to the Troop Number on the Tool - row 4</t>
  </si>
  <si>
    <t>To Link go to the Data tab, then Data Validation. Under Source, click the box and higlight the list of Troops on the Troop tab</t>
  </si>
  <si>
    <t>Product Finance Tool tab</t>
  </si>
  <si>
    <t>Update any dates/years on the Tool. Update any wording as needed. Voila! Done!</t>
  </si>
  <si>
    <t>Note: Hidden rows on the Tool have calculations for the Leftover Product calculation. Don't change/unhide/delete these rows.</t>
  </si>
  <si>
    <t>Hide all tabs except the Product Finance Tool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</si>
</sst>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0.00"/>
    <numFmt numFmtId="166" formatCode="_(* #,##0_);_(* \(#,##0\);_(* &quot;-&quot;??_);_(@_)"/>
  </numFmts>
  <fonts count="33" x14ac:knownFonts="1">
    <font>
      <sz val="10"/>
      <color rgb="FF000000"/>
      <name val="Arial"/>
    </font>
    <font>
      <sz val="11"/>
      <color theme="1"/>
      <name val="Calibri"/>
      <family val="2"/>
      <scheme val="minor"/>
    </font>
    <font>
      <sz val="11"/>
      <color theme="1"/>
      <name val="Calibri"/>
      <family val="2"/>
      <scheme val="minor"/>
    </font>
    <font>
      <sz val="10"/>
      <color rgb="FF000000"/>
      <name val="Arial"/>
      <family val="2"/>
    </font>
    <font>
      <sz val="11"/>
      <color rgb="FF000000"/>
      <name val="Calibri"/>
      <family val="2"/>
      <scheme val="minor"/>
    </font>
    <font>
      <b/>
      <sz val="11"/>
      <color rgb="FF000000"/>
      <name val="Calibri"/>
      <family val="2"/>
      <scheme val="minor"/>
    </font>
    <font>
      <sz val="11"/>
      <name val="Calibri"/>
      <family val="2"/>
      <scheme val="minor"/>
    </font>
    <font>
      <b/>
      <sz val="11"/>
      <name val="Calibri"/>
      <family val="2"/>
      <scheme val="minor"/>
    </font>
    <font>
      <sz val="10"/>
      <color rgb="FF000000"/>
      <name val="Arial"/>
      <family val="2"/>
    </font>
    <font>
      <sz val="11"/>
      <color rgb="FFFF0000"/>
      <name val="Calibri"/>
      <family val="2"/>
      <scheme val="minor"/>
    </font>
    <font>
      <b/>
      <sz val="11"/>
      <color theme="1"/>
      <name val="Calibri"/>
      <family val="2"/>
      <scheme val="minor"/>
    </font>
    <font>
      <sz val="10"/>
      <color theme="1"/>
      <name val="Arial"/>
      <family val="2"/>
    </font>
    <font>
      <sz val="12"/>
      <color theme="1"/>
      <name val="Arial"/>
      <family val="2"/>
    </font>
    <font>
      <b/>
      <sz val="11"/>
      <color rgb="FF005640"/>
      <name val="Calibri"/>
      <family val="2"/>
      <scheme val="minor"/>
    </font>
    <font>
      <b/>
      <sz val="10"/>
      <color rgb="FFC00000"/>
      <name val="Calibri"/>
      <family val="2"/>
      <scheme val="minor"/>
    </font>
    <font>
      <sz val="10"/>
      <color rgb="FFC00000"/>
      <name val="Calibri"/>
      <family val="2"/>
      <scheme val="minor"/>
    </font>
    <font>
      <b/>
      <sz val="11"/>
      <name val="Calibri"/>
      <family val="2"/>
    </font>
    <font>
      <b/>
      <sz val="11"/>
      <color rgb="FFFF0000"/>
      <name val="Calibri"/>
      <family val="2"/>
    </font>
    <font>
      <sz val="10"/>
      <color rgb="FFFF0000"/>
      <name val="Arial"/>
      <family val="2"/>
    </font>
    <font>
      <b/>
      <sz val="14"/>
      <color theme="1"/>
      <name val="Calibri"/>
      <family val="2"/>
      <scheme val="minor"/>
    </font>
    <font>
      <sz val="14"/>
      <color theme="1"/>
      <name val="Calibri"/>
      <family val="2"/>
      <scheme val="minor"/>
    </font>
    <font>
      <i/>
      <sz val="9"/>
      <color rgb="FFC00000"/>
      <name val="Calibri"/>
      <family val="2"/>
      <scheme val="minor"/>
    </font>
    <font>
      <i/>
      <sz val="10"/>
      <color rgb="FFC00000"/>
      <name val="Calibri"/>
      <family val="2"/>
      <scheme val="minor"/>
    </font>
    <font>
      <sz val="11"/>
      <name val="Calibri"/>
    </font>
    <font>
      <sz val="11"/>
      <color rgb="FFFF0000"/>
      <name val="Calibri"/>
      <family val="2"/>
    </font>
    <font>
      <sz val="8"/>
      <name val="Arial"/>
      <family val="2"/>
    </font>
    <font>
      <sz val="11"/>
      <color theme="0"/>
      <name val="Calibri"/>
      <family val="2"/>
      <scheme val="minor"/>
    </font>
    <font>
      <b/>
      <sz val="11"/>
      <name val="Tahoma"/>
      <family val="2"/>
    </font>
    <font>
      <sz val="11"/>
      <name val="Tahoma"/>
      <family val="2"/>
    </font>
    <font>
      <sz val="11"/>
      <color theme="1"/>
      <name val="Tahoma"/>
      <family val="2"/>
    </font>
    <font>
      <sz val="11"/>
      <color theme="0"/>
      <name val="Tahoma"/>
      <family val="2"/>
    </font>
    <font>
      <b/>
      <sz val="11"/>
      <color theme="1"/>
      <name val="Girl Scout Text Book"/>
      <family val="1"/>
    </font>
    <font>
      <sz val="11"/>
      <color theme="1"/>
      <name val="Girl Scout Text Book"/>
      <family val="1"/>
    </font>
  </fonts>
  <fills count="14">
    <fill>
      <patternFill patternType="none"/>
    </fill>
    <fill>
      <patternFill patternType="gray125"/>
    </fill>
    <fill>
      <patternFill patternType="solid">
        <fgColor rgb="FF00B451"/>
        <bgColor rgb="FFFFFF00"/>
      </patternFill>
    </fill>
    <fill>
      <patternFill patternType="solid">
        <fgColor rgb="FF00B451"/>
        <bgColor indexed="64"/>
      </patternFill>
    </fill>
    <fill>
      <patternFill patternType="solid">
        <fgColor rgb="FFFFFF00"/>
        <bgColor indexed="64"/>
      </patternFill>
    </fill>
    <fill>
      <patternFill patternType="solid">
        <fgColor theme="8" tint="0.59999389629810485"/>
        <bgColor indexed="64"/>
      </patternFill>
    </fill>
    <fill>
      <patternFill patternType="solid">
        <fgColor rgb="FF00B05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79998168889431442"/>
        <bgColor rgb="FFFFFF00"/>
      </patternFill>
    </fill>
    <fill>
      <patternFill patternType="solid">
        <fgColor theme="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92D050"/>
        <bgColor indexed="64"/>
      </patternFill>
    </fill>
  </fills>
  <borders count="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s>
  <cellStyleXfs count="8">
    <xf numFmtId="0" fontId="0" fillId="0" borderId="0"/>
    <xf numFmtId="43" fontId="3"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0" fontId="12" fillId="0" borderId="1"/>
    <xf numFmtId="0" fontId="11" fillId="0" borderId="1"/>
    <xf numFmtId="0" fontId="23" fillId="0" borderId="1"/>
    <xf numFmtId="0" fontId="2" fillId="0" borderId="1"/>
  </cellStyleXfs>
  <cellXfs count="134">
    <xf numFmtId="0" fontId="0" fillId="0" borderId="0" xfId="0"/>
    <xf numFmtId="0" fontId="6" fillId="0" borderId="0" xfId="0" applyFont="1"/>
    <xf numFmtId="0" fontId="4" fillId="0" borderId="1" xfId="0" applyFont="1" applyBorder="1"/>
    <xf numFmtId="0" fontId="6" fillId="0" borderId="2" xfId="0" applyFont="1" applyBorder="1"/>
    <xf numFmtId="0" fontId="6" fillId="0" borderId="3" xfId="0" applyFont="1" applyBorder="1"/>
    <xf numFmtId="9" fontId="6" fillId="0" borderId="3" xfId="3" applyFont="1" applyBorder="1" applyAlignment="1" applyProtection="1"/>
    <xf numFmtId="44" fontId="6" fillId="0" borderId="3" xfId="2" applyFont="1" applyBorder="1" applyAlignment="1" applyProtection="1"/>
    <xf numFmtId="0" fontId="6" fillId="0" borderId="1" xfId="0" applyFont="1" applyBorder="1"/>
    <xf numFmtId="0" fontId="7" fillId="0" borderId="3" xfId="0" applyFont="1" applyBorder="1"/>
    <xf numFmtId="0" fontId="7" fillId="0" borderId="1" xfId="0" applyFont="1" applyBorder="1"/>
    <xf numFmtId="0" fontId="4" fillId="0" borderId="0" xfId="0" applyFont="1"/>
    <xf numFmtId="0" fontId="5" fillId="0" borderId="0" xfId="0" applyFont="1"/>
    <xf numFmtId="0" fontId="4" fillId="0" borderId="0" xfId="0" applyFont="1" applyProtection="1">
      <protection locked="0"/>
    </xf>
    <xf numFmtId="0" fontId="7" fillId="0" borderId="1" xfId="0" applyFont="1" applyBorder="1" applyProtection="1">
      <protection locked="0"/>
    </xf>
    <xf numFmtId="0" fontId="7" fillId="2" borderId="1" xfId="0" applyFont="1" applyFill="1" applyBorder="1" applyProtection="1">
      <protection locked="0"/>
    </xf>
    <xf numFmtId="0" fontId="6" fillId="0" borderId="0" xfId="0" applyFont="1" applyProtection="1">
      <protection locked="0"/>
    </xf>
    <xf numFmtId="164" fontId="4" fillId="0" borderId="1" xfId="0" applyNumberFormat="1" applyFont="1" applyBorder="1" applyProtection="1">
      <protection locked="0"/>
    </xf>
    <xf numFmtId="44" fontId="7" fillId="3" borderId="3" xfId="2" applyFont="1" applyFill="1" applyBorder="1" applyAlignment="1" applyProtection="1">
      <protection locked="0"/>
    </xf>
    <xf numFmtId="0" fontId="6" fillId="0" borderId="1" xfId="0" applyFont="1" applyBorder="1" applyProtection="1">
      <protection locked="0"/>
    </xf>
    <xf numFmtId="9" fontId="6" fillId="0" borderId="1" xfId="3" applyFont="1" applyBorder="1" applyAlignment="1" applyProtection="1">
      <protection locked="0"/>
    </xf>
    <xf numFmtId="1" fontId="7" fillId="0" borderId="3" xfId="2" applyNumberFormat="1" applyFont="1" applyFill="1" applyBorder="1" applyAlignment="1" applyProtection="1">
      <alignment horizontal="center"/>
      <protection locked="0"/>
    </xf>
    <xf numFmtId="0" fontId="7" fillId="0" borderId="3" xfId="0" applyFont="1" applyBorder="1" applyAlignment="1" applyProtection="1">
      <alignment horizontal="center"/>
      <protection locked="0"/>
    </xf>
    <xf numFmtId="166" fontId="7" fillId="3" borderId="4" xfId="1" applyNumberFormat="1" applyFont="1" applyFill="1" applyBorder="1" applyAlignment="1" applyProtection="1">
      <protection locked="0"/>
    </xf>
    <xf numFmtId="43" fontId="17" fillId="0" borderId="1" xfId="1" applyFont="1" applyBorder="1"/>
    <xf numFmtId="43" fontId="16" fillId="0" borderId="1" xfId="1" applyFont="1" applyBorder="1"/>
    <xf numFmtId="1" fontId="0" fillId="0" borderId="0" xfId="0" applyNumberFormat="1"/>
    <xf numFmtId="44" fontId="6" fillId="0" borderId="2" xfId="2" applyFont="1" applyBorder="1" applyAlignment="1" applyProtection="1"/>
    <xf numFmtId="0" fontId="19" fillId="0" borderId="1" xfId="4" applyFont="1" applyAlignment="1">
      <alignment horizontal="right"/>
    </xf>
    <xf numFmtId="0" fontId="20" fillId="0" borderId="1" xfId="4" applyFont="1" applyAlignment="1">
      <alignment horizontal="right"/>
    </xf>
    <xf numFmtId="44" fontId="6" fillId="0" borderId="5" xfId="2" applyFont="1" applyBorder="1" applyAlignment="1" applyProtection="1"/>
    <xf numFmtId="44" fontId="6" fillId="5" borderId="3" xfId="2" applyFont="1" applyFill="1" applyBorder="1" applyAlignment="1" applyProtection="1"/>
    <xf numFmtId="0" fontId="21" fillId="0" borderId="1" xfId="0" applyFont="1" applyBorder="1" applyAlignment="1">
      <alignment horizontal="left"/>
    </xf>
    <xf numFmtId="0" fontId="5" fillId="0" borderId="0" xfId="0" applyFont="1" applyProtection="1">
      <protection locked="0"/>
    </xf>
    <xf numFmtId="43" fontId="4" fillId="0" borderId="0" xfId="0" applyNumberFormat="1" applyFont="1" applyProtection="1">
      <protection locked="0"/>
    </xf>
    <xf numFmtId="43" fontId="16" fillId="4" borderId="1" xfId="1" applyFont="1" applyFill="1" applyBorder="1"/>
    <xf numFmtId="43" fontId="16" fillId="4" borderId="0" xfId="1" applyFont="1" applyFill="1"/>
    <xf numFmtId="0" fontId="16" fillId="4" borderId="0" xfId="0" applyFont="1" applyFill="1" applyAlignment="1">
      <alignment horizontal="center"/>
    </xf>
    <xf numFmtId="0" fontId="6" fillId="4" borderId="0" xfId="0" applyFont="1" applyFill="1"/>
    <xf numFmtId="0" fontId="9" fillId="0" borderId="0" xfId="0" applyFont="1"/>
    <xf numFmtId="0" fontId="4" fillId="0" borderId="3" xfId="0" applyFont="1" applyBorder="1" applyProtection="1">
      <protection locked="0"/>
    </xf>
    <xf numFmtId="43" fontId="4" fillId="6" borderId="3" xfId="1" applyFont="1" applyFill="1" applyBorder="1" applyAlignment="1" applyProtection="1">
      <protection locked="0"/>
    </xf>
    <xf numFmtId="44" fontId="6" fillId="0" borderId="3" xfId="2" applyFont="1" applyFill="1" applyBorder="1" applyAlignment="1" applyProtection="1"/>
    <xf numFmtId="0" fontId="5" fillId="7" borderId="1" xfId="0" applyFont="1" applyFill="1" applyBorder="1" applyProtection="1">
      <protection locked="0"/>
    </xf>
    <xf numFmtId="0" fontId="4" fillId="7" borderId="0" xfId="0" applyFont="1" applyFill="1" applyProtection="1">
      <protection locked="0"/>
    </xf>
    <xf numFmtId="0" fontId="6" fillId="7" borderId="0" xfId="0" applyFont="1" applyFill="1" applyProtection="1">
      <protection locked="0"/>
    </xf>
    <xf numFmtId="0" fontId="5" fillId="7" borderId="0" xfId="0" applyFont="1" applyFill="1"/>
    <xf numFmtId="0" fontId="22" fillId="0" borderId="1" xfId="0" applyFont="1" applyBorder="1" applyAlignment="1">
      <alignment horizontal="left" wrapText="1"/>
    </xf>
    <xf numFmtId="43" fontId="4" fillId="0" borderId="0" xfId="1" applyFont="1" applyAlignment="1" applyProtection="1">
      <protection locked="0"/>
    </xf>
    <xf numFmtId="0" fontId="4" fillId="0" borderId="0" xfId="0" applyFont="1" applyAlignment="1" applyProtection="1">
      <alignment wrapText="1"/>
      <protection locked="0"/>
    </xf>
    <xf numFmtId="166" fontId="4" fillId="0" borderId="0" xfId="0" applyNumberFormat="1" applyFont="1" applyProtection="1">
      <protection locked="0"/>
    </xf>
    <xf numFmtId="44" fontId="4" fillId="0" borderId="0" xfId="0" applyNumberFormat="1" applyFont="1" applyProtection="1">
      <protection locked="0"/>
    </xf>
    <xf numFmtId="43" fontId="4" fillId="0" borderId="3" xfId="1" applyFont="1" applyFill="1" applyBorder="1" applyAlignment="1" applyProtection="1"/>
    <xf numFmtId="43" fontId="4" fillId="0" borderId="3" xfId="1" applyFont="1" applyBorder="1" applyAlignment="1" applyProtection="1"/>
    <xf numFmtId="43" fontId="5" fillId="5" borderId="0" xfId="1" applyFont="1" applyFill="1" applyAlignment="1" applyProtection="1"/>
    <xf numFmtId="44" fontId="6" fillId="0" borderId="4" xfId="2" applyFont="1" applyFill="1" applyBorder="1" applyAlignment="1" applyProtection="1"/>
    <xf numFmtId="0" fontId="23" fillId="0" borderId="1" xfId="6"/>
    <xf numFmtId="49" fontId="23" fillId="0" borderId="1" xfId="6" applyNumberFormat="1"/>
    <xf numFmtId="43" fontId="23" fillId="0" borderId="1" xfId="1" applyFont="1" applyBorder="1"/>
    <xf numFmtId="49" fontId="16" fillId="0" borderId="1" xfId="6" applyNumberFormat="1" applyFont="1"/>
    <xf numFmtId="0" fontId="16" fillId="0" borderId="1" xfId="6" applyFont="1"/>
    <xf numFmtId="43" fontId="24" fillId="0" borderId="1" xfId="1" applyFont="1" applyBorder="1"/>
    <xf numFmtId="1" fontId="0" fillId="4" borderId="0" xfId="0" applyNumberFormat="1" applyFill="1"/>
    <xf numFmtId="0" fontId="0" fillId="4" borderId="0" xfId="0" applyFill="1"/>
    <xf numFmtId="43" fontId="18" fillId="4" borderId="0" xfId="1" applyFont="1" applyFill="1"/>
    <xf numFmtId="43" fontId="0" fillId="4" borderId="0" xfId="1" applyFont="1" applyFill="1"/>
    <xf numFmtId="43" fontId="24" fillId="4" borderId="1" xfId="1" applyFont="1" applyFill="1" applyBorder="1"/>
    <xf numFmtId="0" fontId="0" fillId="4" borderId="0" xfId="1" applyNumberFormat="1" applyFont="1" applyFill="1"/>
    <xf numFmtId="0" fontId="11" fillId="0" borderId="1" xfId="5"/>
    <xf numFmtId="165" fontId="11" fillId="0" borderId="1" xfId="5" applyNumberFormat="1"/>
    <xf numFmtId="43" fontId="18" fillId="0" borderId="1" xfId="1" applyFont="1" applyBorder="1"/>
    <xf numFmtId="0" fontId="18" fillId="0" borderId="1" xfId="5" applyFont="1"/>
    <xf numFmtId="0" fontId="10" fillId="0" borderId="1" xfId="7" applyFont="1" applyAlignment="1">
      <alignment horizontal="center" vertical="top" wrapText="1"/>
    </xf>
    <xf numFmtId="43" fontId="10" fillId="0" borderId="1" xfId="1" applyFont="1" applyBorder="1" applyAlignment="1">
      <alignment horizontal="center" vertical="top" wrapText="1"/>
    </xf>
    <xf numFmtId="165" fontId="0" fillId="0" borderId="0" xfId="0" applyNumberFormat="1"/>
    <xf numFmtId="44" fontId="11" fillId="0" borderId="1" xfId="2" applyFont="1" applyBorder="1"/>
    <xf numFmtId="0" fontId="11" fillId="0" borderId="1" xfId="5" applyAlignment="1">
      <alignment horizontal="center"/>
    </xf>
    <xf numFmtId="165" fontId="11" fillId="0" borderId="1" xfId="5" applyNumberFormat="1" applyAlignment="1">
      <alignment horizontal="center"/>
    </xf>
    <xf numFmtId="4" fontId="11" fillId="0" borderId="1" xfId="5" applyNumberFormat="1" applyAlignment="1">
      <alignment horizontal="center"/>
    </xf>
    <xf numFmtId="44" fontId="18" fillId="0" borderId="1" xfId="5" applyNumberFormat="1" applyFont="1"/>
    <xf numFmtId="44" fontId="18" fillId="0" borderId="1" xfId="3" applyNumberFormat="1" applyFont="1" applyBorder="1"/>
    <xf numFmtId="49" fontId="0" fillId="0" borderId="0" xfId="0" applyNumberFormat="1"/>
    <xf numFmtId="0" fontId="27" fillId="0" borderId="3" xfId="0" applyFont="1" applyBorder="1" applyAlignment="1">
      <alignment horizontal="left"/>
    </xf>
    <xf numFmtId="0" fontId="28" fillId="0" borderId="3" xfId="0" applyFont="1" applyBorder="1" applyAlignment="1">
      <alignment horizontal="left" vertical="top"/>
    </xf>
    <xf numFmtId="0" fontId="28" fillId="10" borderId="3" xfId="0" applyFont="1" applyFill="1" applyBorder="1" applyAlignment="1">
      <alignment horizontal="left" vertical="top"/>
    </xf>
    <xf numFmtId="0" fontId="29" fillId="10" borderId="3" xfId="0" applyFont="1" applyFill="1" applyBorder="1" applyAlignment="1">
      <alignment horizontal="left"/>
    </xf>
    <xf numFmtId="0" fontId="30" fillId="11" borderId="3" xfId="0" applyFont="1" applyFill="1" applyBorder="1" applyAlignment="1">
      <alignment horizontal="left" vertical="top"/>
    </xf>
    <xf numFmtId="0" fontId="28" fillId="0" borderId="3" xfId="0" applyFont="1" applyBorder="1" applyAlignment="1">
      <alignment vertical="top"/>
    </xf>
    <xf numFmtId="44" fontId="31" fillId="0" borderId="3" xfId="2" applyFont="1" applyBorder="1" applyAlignment="1">
      <alignment horizontal="center"/>
    </xf>
    <xf numFmtId="44" fontId="0" fillId="0" borderId="3" xfId="2" applyFont="1" applyBorder="1"/>
    <xf numFmtId="44" fontId="0" fillId="0" borderId="3" xfId="2" applyFont="1" applyBorder="1" applyAlignment="1">
      <alignment horizontal="center"/>
    </xf>
    <xf numFmtId="44" fontId="0" fillId="10" borderId="3" xfId="2" applyFont="1" applyFill="1" applyBorder="1" applyAlignment="1">
      <alignment horizontal="center"/>
    </xf>
    <xf numFmtId="44" fontId="26" fillId="11" borderId="3" xfId="2" applyFont="1" applyFill="1" applyBorder="1"/>
    <xf numFmtId="44" fontId="10" fillId="0" borderId="3" xfId="2" applyFont="1" applyBorder="1"/>
    <xf numFmtId="44" fontId="10" fillId="0" borderId="0" xfId="2" applyFont="1"/>
    <xf numFmtId="44" fontId="10" fillId="0" borderId="0" xfId="0" applyNumberFormat="1" applyFont="1"/>
    <xf numFmtId="0" fontId="0" fillId="0" borderId="3" xfId="0" applyBorder="1"/>
    <xf numFmtId="0" fontId="28" fillId="4" borderId="3" xfId="0" applyFont="1" applyFill="1" applyBorder="1" applyAlignment="1">
      <alignment horizontal="left" vertical="top"/>
    </xf>
    <xf numFmtId="0" fontId="28" fillId="12" borderId="3" xfId="0" applyFont="1" applyFill="1" applyBorder="1" applyAlignment="1">
      <alignment horizontal="left" vertical="top"/>
    </xf>
    <xf numFmtId="0" fontId="28" fillId="0" borderId="6" xfId="0" applyFont="1" applyBorder="1" applyAlignment="1">
      <alignment horizontal="left" vertical="top"/>
    </xf>
    <xf numFmtId="0" fontId="29" fillId="0" borderId="3" xfId="0" applyFont="1" applyBorder="1"/>
    <xf numFmtId="0" fontId="29" fillId="0" borderId="4" xfId="0" applyFont="1" applyBorder="1"/>
    <xf numFmtId="44" fontId="32" fillId="0" borderId="3" xfId="2" applyFont="1" applyBorder="1" applyAlignment="1">
      <alignment horizontal="center"/>
    </xf>
    <xf numFmtId="44" fontId="32" fillId="4" borderId="3" xfId="2" applyFont="1" applyFill="1" applyBorder="1" applyAlignment="1">
      <alignment horizontal="center"/>
    </xf>
    <xf numFmtId="44" fontId="0" fillId="0" borderId="0" xfId="2" applyFont="1"/>
    <xf numFmtId="44" fontId="32" fillId="10" borderId="3" xfId="2" applyFont="1" applyFill="1" applyBorder="1" applyAlignment="1">
      <alignment horizontal="center"/>
    </xf>
    <xf numFmtId="0" fontId="32" fillId="0" borderId="3" xfId="0" applyFont="1" applyBorder="1" applyAlignment="1">
      <alignment horizontal="center"/>
    </xf>
    <xf numFmtId="0" fontId="32" fillId="0" borderId="6" xfId="0" applyFont="1" applyBorder="1" applyAlignment="1">
      <alignment horizontal="center"/>
    </xf>
    <xf numFmtId="0" fontId="0" fillId="0" borderId="3" xfId="0" applyBorder="1" applyAlignment="1">
      <alignment horizontal="center"/>
    </xf>
    <xf numFmtId="0" fontId="0" fillId="0" borderId="0" xfId="0" applyAlignment="1">
      <alignment horizontal="center"/>
    </xf>
    <xf numFmtId="44" fontId="10" fillId="0" borderId="1" xfId="7" applyNumberFormat="1" applyFont="1" applyAlignment="1">
      <alignment horizontal="center" vertical="top" wrapText="1"/>
    </xf>
    <xf numFmtId="44" fontId="0" fillId="4" borderId="3" xfId="2" applyFont="1" applyFill="1" applyBorder="1"/>
    <xf numFmtId="0" fontId="0" fillId="10" borderId="0" xfId="0" applyFill="1"/>
    <xf numFmtId="44" fontId="0" fillId="10" borderId="0" xfId="2" applyFont="1" applyFill="1"/>
    <xf numFmtId="0" fontId="10" fillId="10" borderId="1" xfId="7" applyFont="1" applyFill="1" applyAlignment="1">
      <alignment horizontal="center" vertical="top" wrapText="1"/>
    </xf>
    <xf numFmtId="44" fontId="10" fillId="10" borderId="0" xfId="2" applyFont="1" applyFill="1"/>
    <xf numFmtId="17" fontId="0" fillId="10" borderId="0" xfId="2" applyNumberFormat="1" applyFont="1" applyFill="1"/>
    <xf numFmtId="0" fontId="0" fillId="10" borderId="0" xfId="0" applyFill="1" applyAlignment="1">
      <alignment horizontal="left"/>
    </xf>
    <xf numFmtId="8" fontId="0" fillId="10" borderId="0" xfId="0" applyNumberFormat="1" applyFill="1" applyAlignment="1">
      <alignment horizontal="left"/>
    </xf>
    <xf numFmtId="44" fontId="3" fillId="0" borderId="3" xfId="2" applyFont="1" applyBorder="1"/>
    <xf numFmtId="0" fontId="1" fillId="0" borderId="1" xfId="7" applyFont="1" applyAlignment="1">
      <alignment horizontal="center" vertical="top" wrapText="1"/>
    </xf>
    <xf numFmtId="0" fontId="27" fillId="13" borderId="3" xfId="0" applyFont="1" applyFill="1" applyBorder="1" applyAlignment="1">
      <alignment horizontal="left"/>
    </xf>
    <xf numFmtId="44" fontId="31" fillId="13" borderId="3" xfId="2" applyFont="1" applyFill="1" applyBorder="1" applyAlignment="1">
      <alignment horizontal="left"/>
    </xf>
    <xf numFmtId="0" fontId="10" fillId="0" borderId="1" xfId="7" applyFont="1" applyAlignment="1">
      <alignment horizontal="left" vertical="top" wrapText="1"/>
    </xf>
    <xf numFmtId="0" fontId="1" fillId="0" borderId="1" xfId="7" applyFont="1" applyAlignment="1">
      <alignment horizontal="left" vertical="top" wrapText="1"/>
    </xf>
    <xf numFmtId="0" fontId="28" fillId="0" borderId="1" xfId="0" applyFont="1" applyBorder="1" applyAlignment="1">
      <alignment horizontal="left" vertical="top"/>
    </xf>
    <xf numFmtId="44" fontId="3" fillId="0" borderId="1" xfId="2" applyFont="1" applyBorder="1" applyAlignment="1">
      <alignment horizontal="left"/>
    </xf>
    <xf numFmtId="0" fontId="10" fillId="10" borderId="1" xfId="0" applyFont="1" applyFill="1" applyBorder="1" applyAlignment="1">
      <alignment horizontal="left"/>
    </xf>
    <xf numFmtId="44" fontId="10" fillId="10" borderId="1" xfId="2" applyFont="1" applyFill="1" applyBorder="1" applyAlignment="1">
      <alignment horizontal="left"/>
    </xf>
    <xf numFmtId="44" fontId="10" fillId="0" borderId="1" xfId="2" applyFont="1" applyBorder="1" applyAlignment="1">
      <alignment horizontal="left" vertical="top" wrapText="1"/>
    </xf>
    <xf numFmtId="44" fontId="1" fillId="0" borderId="1" xfId="2" applyFont="1" applyBorder="1" applyAlignment="1">
      <alignment horizontal="left" vertical="top" wrapText="1"/>
    </xf>
    <xf numFmtId="43" fontId="1" fillId="0" borderId="1" xfId="1" applyFont="1" applyBorder="1" applyAlignment="1">
      <alignment horizontal="center" vertical="top" wrapText="1"/>
    </xf>
    <xf numFmtId="0" fontId="14" fillId="9" borderId="0" xfId="0" applyFont="1" applyFill="1" applyAlignment="1">
      <alignment horizontal="center"/>
    </xf>
    <xf numFmtId="0" fontId="15" fillId="8" borderId="0" xfId="0" applyFont="1" applyFill="1"/>
    <xf numFmtId="0" fontId="13" fillId="9" borderId="1" xfId="0" applyFont="1" applyFill="1" applyBorder="1" applyAlignment="1">
      <alignment horizontal="left" vertical="top" wrapText="1"/>
    </xf>
  </cellXfs>
  <cellStyles count="8">
    <cellStyle name="Comma" xfId="1" builtinId="3"/>
    <cellStyle name="Currency" xfId="2" builtinId="4"/>
    <cellStyle name="Normal" xfId="0" builtinId="0"/>
    <cellStyle name="Normal 2" xfId="4" xr:uid="{00000000-0005-0000-0000-000003000000}"/>
    <cellStyle name="Normal 3" xfId="5" xr:uid="{00000000-0005-0000-0000-000004000000}"/>
    <cellStyle name="Normal 4" xfId="6" xr:uid="{00000000-0005-0000-0000-000005000000}"/>
    <cellStyle name="Normal 5" xfId="7" xr:uid="{00000000-0005-0000-0000-000006000000}"/>
    <cellStyle name="Percent" xfId="3" builtinId="5"/>
  </cellStyles>
  <dxfs count="0"/>
  <tableStyles count="0" defaultTableStyle="TableStyleMedium2" defaultPivotStyle="PivotStyleLight16"/>
  <colors>
    <mruColors>
      <color rgb="FFE8D9F3"/>
      <color rgb="FF00B451"/>
      <color rgb="FFD9D9D9"/>
      <color rgb="FF0056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228600</xdr:colOff>
      <xdr:row>18</xdr:row>
      <xdr:rowOff>123825</xdr:rowOff>
    </xdr:from>
    <xdr:to>
      <xdr:col>18</xdr:col>
      <xdr:colOff>381000</xdr:colOff>
      <xdr:row>24</xdr:row>
      <xdr:rowOff>163017</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039225" y="3552825"/>
          <a:ext cx="5638800" cy="1182192"/>
        </a:xfrm>
        <a:prstGeom prst="rect">
          <a:avLst/>
        </a:prstGeom>
      </xdr:spPr>
    </xdr:pic>
    <xdr:clientData/>
  </xdr:twoCellAnchor>
  <xdr:twoCellAnchor editAs="oneCell">
    <xdr:from>
      <xdr:col>9</xdr:col>
      <xdr:colOff>137160</xdr:colOff>
      <xdr:row>2</xdr:row>
      <xdr:rowOff>330</xdr:rowOff>
    </xdr:from>
    <xdr:to>
      <xdr:col>18</xdr:col>
      <xdr:colOff>320634</xdr:colOff>
      <xdr:row>10</xdr:row>
      <xdr:rowOff>177332</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8947785" y="381330"/>
          <a:ext cx="5669874" cy="17010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gsmontanawyoming.sharepoint.com/sites/AccountAdministration/Shared%20Documents/Product/FY26/Cookies%202026/MASTER%20Cookie%20WorkBook.xlsx" TargetMode="External"/><Relationship Id="rId1" Type="http://schemas.openxmlformats.org/officeDocument/2006/relationships/externalLinkPath" Target="https://gsmontanawyoming.sharepoint.com/sites/AccountAdministration/Shared%20Documents/Product/FY26/Cookies%202026/MASTER%20Cooki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
      <sheetName val="ACH Upload"/>
      <sheetName val="Juliette's"/>
      <sheetName val="Mail Merge April"/>
      <sheetName val="Bank Sweep list April"/>
      <sheetName val="Mail Merge May"/>
      <sheetName val="Bank Sweep May"/>
      <sheetName val="Mail Merge May29th"/>
      <sheetName val="May 29 Sweep"/>
      <sheetName val="DG Product Roles and leaders"/>
    </sheetNames>
    <sheetDataSet>
      <sheetData sheetId="0" refreshError="1"/>
      <sheetData sheetId="1" refreshError="1"/>
      <sheetData sheetId="2" refreshError="1"/>
      <sheetData sheetId="3">
        <row r="2">
          <cell r="E2">
            <v>8795.8849999999984</v>
          </cell>
        </row>
        <row r="4">
          <cell r="E4">
            <v>4233.7049999999999</v>
          </cell>
        </row>
        <row r="5">
          <cell r="E5">
            <v>5231.66</v>
          </cell>
        </row>
        <row r="7">
          <cell r="E7">
            <v>919.38</v>
          </cell>
        </row>
        <row r="8">
          <cell r="E8">
            <v>2501.4850000000001</v>
          </cell>
        </row>
        <row r="10">
          <cell r="E10">
            <v>12757.64</v>
          </cell>
        </row>
        <row r="11">
          <cell r="E11">
            <v>4770.8500000000004</v>
          </cell>
        </row>
        <row r="12">
          <cell r="E12">
            <v>4105.3249999999998</v>
          </cell>
        </row>
        <row r="13">
          <cell r="E13">
            <v>10275.25</v>
          </cell>
        </row>
        <row r="14">
          <cell r="E14">
            <v>4492.1099999999997</v>
          </cell>
        </row>
        <row r="15">
          <cell r="E15">
            <v>3562.9299999999994</v>
          </cell>
        </row>
        <row r="17">
          <cell r="E17">
            <v>3144.96</v>
          </cell>
        </row>
        <row r="19">
          <cell r="E19">
            <v>6168.54</v>
          </cell>
        </row>
        <row r="20">
          <cell r="E20">
            <v>9559.1999999999989</v>
          </cell>
        </row>
        <row r="21">
          <cell r="E21">
            <v>12492.9</v>
          </cell>
        </row>
        <row r="22">
          <cell r="E22">
            <v>3196.45</v>
          </cell>
        </row>
        <row r="23">
          <cell r="E23">
            <v>13919.4</v>
          </cell>
        </row>
        <row r="24">
          <cell r="E24">
            <v>14110.1</v>
          </cell>
        </row>
        <row r="25">
          <cell r="E25">
            <v>1334.655</v>
          </cell>
        </row>
        <row r="26">
          <cell r="E26">
            <v>1025.5349999999999</v>
          </cell>
        </row>
        <row r="28">
          <cell r="E28">
            <v>3501.3649999999998</v>
          </cell>
        </row>
        <row r="30">
          <cell r="E30">
            <v>5888.2599999999993</v>
          </cell>
        </row>
        <row r="32">
          <cell r="E32">
            <v>6287.4</v>
          </cell>
        </row>
        <row r="34">
          <cell r="E34">
            <v>19922.2</v>
          </cell>
        </row>
        <row r="35">
          <cell r="E35">
            <v>5745.15</v>
          </cell>
        </row>
        <row r="36">
          <cell r="E36">
            <v>2776.2</v>
          </cell>
        </row>
        <row r="38">
          <cell r="E38">
            <v>904.22499999999991</v>
          </cell>
        </row>
        <row r="39">
          <cell r="E39">
            <v>1947.33</v>
          </cell>
        </row>
        <row r="40">
          <cell r="E40">
            <v>6809.2150000000001</v>
          </cell>
        </row>
        <row r="41">
          <cell r="E41">
            <v>6243.0199999999995</v>
          </cell>
        </row>
        <row r="42">
          <cell r="E42">
            <v>4211.3</v>
          </cell>
        </row>
        <row r="44">
          <cell r="E44">
            <v>1494.6399999999999</v>
          </cell>
        </row>
        <row r="45">
          <cell r="E45">
            <v>3847.585</v>
          </cell>
        </row>
        <row r="47">
          <cell r="E47">
            <v>5060.9299999999994</v>
          </cell>
        </row>
        <row r="48">
          <cell r="E48">
            <v>4189.57</v>
          </cell>
        </row>
        <row r="50">
          <cell r="E50">
            <v>8496.7000000000007</v>
          </cell>
        </row>
        <row r="51">
          <cell r="E51">
            <v>1810.1649999999997</v>
          </cell>
        </row>
        <row r="52">
          <cell r="E52">
            <v>1032.01</v>
          </cell>
        </row>
        <row r="54">
          <cell r="E54">
            <v>12453.349999999999</v>
          </cell>
        </row>
        <row r="55">
          <cell r="E55">
            <v>2356.7249999999999</v>
          </cell>
        </row>
        <row r="57">
          <cell r="E57">
            <v>25425.1</v>
          </cell>
        </row>
        <row r="59">
          <cell r="E59">
            <v>429.65999999999997</v>
          </cell>
        </row>
        <row r="60">
          <cell r="E60">
            <v>1638.6299999999999</v>
          </cell>
        </row>
        <row r="61">
          <cell r="E61">
            <v>589.67999999999995</v>
          </cell>
        </row>
        <row r="63">
          <cell r="E63">
            <v>810.59999999999991</v>
          </cell>
        </row>
        <row r="64">
          <cell r="E64">
            <v>1388.31</v>
          </cell>
        </row>
        <row r="65">
          <cell r="E65">
            <v>4868.3999999999996</v>
          </cell>
        </row>
        <row r="66">
          <cell r="E66">
            <v>7152.1099999999988</v>
          </cell>
        </row>
        <row r="68">
          <cell r="E68">
            <v>3207.2950000000001</v>
          </cell>
        </row>
        <row r="69">
          <cell r="E69">
            <v>13438.494999999999</v>
          </cell>
        </row>
        <row r="70">
          <cell r="E70">
            <v>4574.6049999999996</v>
          </cell>
        </row>
        <row r="71">
          <cell r="E71">
            <v>2151.9749999999999</v>
          </cell>
        </row>
        <row r="73">
          <cell r="E73">
            <v>3933.37</v>
          </cell>
        </row>
        <row r="74">
          <cell r="E74">
            <v>5730.45</v>
          </cell>
        </row>
        <row r="75">
          <cell r="E75">
            <v>3466.4349999999999</v>
          </cell>
        </row>
        <row r="76">
          <cell r="E76">
            <v>8446.0249999999996</v>
          </cell>
        </row>
        <row r="77">
          <cell r="E77">
            <v>12271.28</v>
          </cell>
        </row>
        <row r="79">
          <cell r="E79">
            <v>5394.2349999999997</v>
          </cell>
        </row>
        <row r="80">
          <cell r="E80">
            <v>6051.954999999999</v>
          </cell>
        </row>
        <row r="82">
          <cell r="E82">
            <v>5194.49</v>
          </cell>
        </row>
        <row r="83">
          <cell r="E83">
            <v>1118.0749999999998</v>
          </cell>
        </row>
        <row r="85">
          <cell r="E85">
            <v>1224.7199999999998</v>
          </cell>
        </row>
        <row r="86">
          <cell r="E86">
            <v>2023.6</v>
          </cell>
        </row>
        <row r="87">
          <cell r="E87">
            <v>1245.7199999999998</v>
          </cell>
        </row>
        <row r="88">
          <cell r="E88">
            <v>5115.0049999999992</v>
          </cell>
        </row>
        <row r="89">
          <cell r="E89">
            <v>13864.85</v>
          </cell>
        </row>
        <row r="90">
          <cell r="E90">
            <v>6606.1099999999988</v>
          </cell>
        </row>
        <row r="91">
          <cell r="E91">
            <v>2406.2849999999999</v>
          </cell>
        </row>
        <row r="93">
          <cell r="E93">
            <v>3447.8149999999996</v>
          </cell>
        </row>
        <row r="94">
          <cell r="E94">
            <v>7984.5499999999993</v>
          </cell>
        </row>
        <row r="95">
          <cell r="E95">
            <v>3910.02</v>
          </cell>
        </row>
        <row r="96">
          <cell r="E96">
            <v>4615.2749999999996</v>
          </cell>
        </row>
        <row r="97">
          <cell r="E97">
            <v>5615.5</v>
          </cell>
        </row>
        <row r="99">
          <cell r="E99">
            <v>7671.4049999999988</v>
          </cell>
        </row>
        <row r="100">
          <cell r="E100">
            <v>16405.2</v>
          </cell>
        </row>
        <row r="102">
          <cell r="E102">
            <v>5264.42</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pageSetUpPr fitToPage="1"/>
  </sheetPr>
  <dimension ref="A1:K36"/>
  <sheetViews>
    <sheetView tabSelected="1" zoomScale="120" zoomScaleNormal="120" workbookViewId="0">
      <selection activeCell="B4" sqref="B4"/>
    </sheetView>
  </sheetViews>
  <sheetFormatPr defaultColWidth="14.42578125" defaultRowHeight="15.75" customHeight="1" x14ac:dyDescent="0.25"/>
  <cols>
    <col min="1" max="1" width="56.85546875" style="12" customWidth="1"/>
    <col min="2" max="2" width="14.42578125" style="12"/>
    <col min="3" max="3" width="13.5703125" style="12" customWidth="1"/>
    <col min="4" max="4" width="27.5703125" style="12" customWidth="1"/>
    <col min="5" max="5" width="30.5703125" style="12" customWidth="1"/>
    <col min="6" max="16384" width="14.42578125" style="12"/>
  </cols>
  <sheetData>
    <row r="1" spans="1:11" ht="47.45" customHeight="1" x14ac:dyDescent="0.25">
      <c r="A1" s="133" t="s">
        <v>0</v>
      </c>
      <c r="B1" s="133"/>
      <c r="C1" s="133"/>
      <c r="D1" s="133"/>
      <c r="E1" s="133"/>
    </row>
    <row r="2" spans="1:11" ht="15" x14ac:dyDescent="0.25">
      <c r="A2" s="131" t="s">
        <v>1</v>
      </c>
      <c r="B2" s="132"/>
      <c r="C2" s="132"/>
      <c r="D2" s="132"/>
      <c r="E2" s="132"/>
    </row>
    <row r="3" spans="1:11" ht="15" x14ac:dyDescent="0.25"/>
    <row r="4" spans="1:11" ht="15.75" customHeight="1" x14ac:dyDescent="0.25">
      <c r="A4" s="9" t="s">
        <v>2</v>
      </c>
      <c r="B4" s="14"/>
    </row>
    <row r="5" spans="1:11" ht="15.75" customHeight="1" x14ac:dyDescent="0.25">
      <c r="A5" s="9"/>
      <c r="B5" s="13"/>
      <c r="C5" s="13"/>
      <c r="I5" s="47"/>
    </row>
    <row r="6" spans="1:11" ht="15.75" customHeight="1" x14ac:dyDescent="0.25">
      <c r="A6" s="45" t="s">
        <v>3</v>
      </c>
      <c r="B6" s="43"/>
      <c r="C6" s="43"/>
      <c r="D6" s="43"/>
      <c r="E6" s="43"/>
      <c r="I6" s="47"/>
    </row>
    <row r="7" spans="1:11" ht="15.75" customHeight="1" x14ac:dyDescent="0.25">
      <c r="A7" s="3" t="s">
        <v>4</v>
      </c>
      <c r="B7" s="26" t="e">
        <f>VLOOKUP(B4,Fall!A:C,3,FALSE)</f>
        <v>#N/A</v>
      </c>
      <c r="C7" s="15"/>
      <c r="I7" s="47"/>
    </row>
    <row r="8" spans="1:11" ht="15.75" customHeight="1" x14ac:dyDescent="0.25">
      <c r="A8" s="3" t="s">
        <v>5</v>
      </c>
      <c r="B8" s="26" t="e">
        <f>VLOOKUP(B4,Fall!A:J,10,FALSE)</f>
        <v>#N/A</v>
      </c>
      <c r="C8" s="15"/>
      <c r="I8" s="47"/>
    </row>
    <row r="9" spans="1:11" ht="39" x14ac:dyDescent="0.25">
      <c r="A9" s="46" t="s">
        <v>6</v>
      </c>
      <c r="B9" s="30" t="e">
        <f>B7-B8</f>
        <v>#N/A</v>
      </c>
      <c r="C9" s="15"/>
      <c r="I9" s="47"/>
      <c r="J9" s="48"/>
      <c r="K9" s="33"/>
    </row>
    <row r="10" spans="1:11" ht="15.75" customHeight="1" x14ac:dyDescent="0.25">
      <c r="A10" s="1"/>
      <c r="B10" s="1"/>
      <c r="C10" s="15"/>
      <c r="I10" s="47"/>
      <c r="K10" s="33"/>
    </row>
    <row r="11" spans="1:11" ht="15.75" customHeight="1" x14ac:dyDescent="0.25">
      <c r="A11" s="3" t="s">
        <v>7</v>
      </c>
      <c r="B11" s="26" t="e">
        <f>VLOOKUP(B4,Cookies!A:K,4,FALSE)</f>
        <v>#N/A</v>
      </c>
      <c r="C11" s="15"/>
      <c r="I11" s="47"/>
    </row>
    <row r="12" spans="1:11" ht="15.75" customHeight="1" x14ac:dyDescent="0.25">
      <c r="A12" s="3" t="s">
        <v>8</v>
      </c>
      <c r="B12" s="29" t="e">
        <f>VLOOKUP(B4,Cookies!A:K,10,FALSE)</f>
        <v>#N/A</v>
      </c>
      <c r="C12" s="15"/>
      <c r="I12" s="47"/>
    </row>
    <row r="13" spans="1:11" ht="42" customHeight="1" x14ac:dyDescent="0.25">
      <c r="A13" s="46" t="s">
        <v>9</v>
      </c>
      <c r="B13" s="30" t="e">
        <f>B11-B12</f>
        <v>#N/A</v>
      </c>
      <c r="C13" s="15"/>
      <c r="E13" s="33"/>
      <c r="I13" s="47"/>
      <c r="K13" s="33"/>
    </row>
    <row r="14" spans="1:11" ht="15.75" customHeight="1" x14ac:dyDescent="0.25">
      <c r="A14" s="2"/>
      <c r="B14" s="16"/>
    </row>
    <row r="15" spans="1:11" ht="15.75" customHeight="1" x14ac:dyDescent="0.25">
      <c r="A15" s="45" t="s">
        <v>10</v>
      </c>
      <c r="B15" s="43"/>
      <c r="C15" s="43"/>
      <c r="D15" s="43"/>
      <c r="E15" s="43"/>
    </row>
    <row r="16" spans="1:11" ht="15.75" customHeight="1" x14ac:dyDescent="0.25">
      <c r="A16" s="4" t="s">
        <v>11</v>
      </c>
      <c r="B16" s="5" t="e">
        <f>VLOOKUP(B4,Fall!A:K,11,FALSE)</f>
        <v>#N/A</v>
      </c>
      <c r="C16" s="15"/>
      <c r="D16" s="15"/>
    </row>
    <row r="17" spans="1:5" ht="15.75" customHeight="1" x14ac:dyDescent="0.25">
      <c r="A17" s="8" t="s">
        <v>12</v>
      </c>
      <c r="B17" s="17"/>
      <c r="C17" s="15"/>
      <c r="D17" s="15"/>
    </row>
    <row r="18" spans="1:5" ht="15.75" customHeight="1" x14ac:dyDescent="0.25">
      <c r="A18" s="4" t="s">
        <v>13</v>
      </c>
      <c r="B18" s="6" t="e">
        <f>(1-B16)*B17</f>
        <v>#N/A</v>
      </c>
      <c r="C18" s="15"/>
      <c r="D18" s="15"/>
    </row>
    <row r="19" spans="1:5" ht="15.75" customHeight="1" x14ac:dyDescent="0.25">
      <c r="A19" s="7"/>
      <c r="B19" s="19"/>
      <c r="C19" s="15"/>
      <c r="D19" s="15"/>
    </row>
    <row r="20" spans="1:5" ht="15.75" customHeight="1" x14ac:dyDescent="0.25">
      <c r="A20" s="4" t="s">
        <v>14</v>
      </c>
      <c r="B20" s="6" t="e">
        <f>VLOOKUP(B4,Cookies!A:K,5,FALSE)</f>
        <v>#N/A</v>
      </c>
      <c r="C20" s="18"/>
      <c r="D20" s="15"/>
    </row>
    <row r="21" spans="1:5" ht="15.75" customHeight="1" x14ac:dyDescent="0.25">
      <c r="A21" s="1"/>
      <c r="B21" s="15"/>
      <c r="C21" s="15"/>
      <c r="D21" s="15"/>
      <c r="E21" s="50"/>
    </row>
    <row r="22" spans="1:5" ht="15.75" customHeight="1" x14ac:dyDescent="0.25">
      <c r="A22" s="7"/>
      <c r="B22" s="20" t="s">
        <v>15</v>
      </c>
      <c r="C22" s="21" t="s">
        <v>16</v>
      </c>
      <c r="D22" s="15"/>
    </row>
    <row r="23" spans="1:5" ht="15" customHeight="1" x14ac:dyDescent="0.25">
      <c r="A23" s="8" t="s">
        <v>17</v>
      </c>
      <c r="B23" s="22"/>
      <c r="C23" s="22"/>
      <c r="D23" s="15"/>
      <c r="E23" s="49"/>
    </row>
    <row r="24" spans="1:5" ht="15.75" customHeight="1" x14ac:dyDescent="0.25">
      <c r="A24" s="4" t="s">
        <v>18</v>
      </c>
      <c r="B24" s="6">
        <v>6</v>
      </c>
      <c r="C24" s="6">
        <v>7</v>
      </c>
      <c r="D24" s="15"/>
    </row>
    <row r="25" spans="1:5" ht="15.75" customHeight="1" x14ac:dyDescent="0.25">
      <c r="A25" s="4" t="s">
        <v>19</v>
      </c>
      <c r="B25" s="54">
        <f>(B23*B24)+(C23*C24)</f>
        <v>0</v>
      </c>
      <c r="C25" s="18"/>
      <c r="D25" s="15"/>
    </row>
    <row r="26" spans="1:5" ht="15.75" customHeight="1" x14ac:dyDescent="0.25">
      <c r="A26" s="4" t="s">
        <v>13</v>
      </c>
      <c r="B26" s="41" t="e">
        <f>B25-((B23+C23)*B20)</f>
        <v>#N/A</v>
      </c>
      <c r="C26" s="15"/>
      <c r="D26" s="15"/>
      <c r="E26" s="49"/>
    </row>
    <row r="27" spans="1:5" ht="15.75" customHeight="1" x14ac:dyDescent="0.25">
      <c r="A27" s="1"/>
      <c r="B27" s="15"/>
      <c r="C27" s="15"/>
      <c r="D27" s="15"/>
    </row>
    <row r="28" spans="1:5" ht="15.75" customHeight="1" x14ac:dyDescent="0.25">
      <c r="A28" s="42" t="s">
        <v>20</v>
      </c>
      <c r="B28" s="42"/>
      <c r="C28" s="43"/>
      <c r="D28" s="44"/>
      <c r="E28" s="43"/>
    </row>
    <row r="29" spans="1:5" ht="15.75" customHeight="1" x14ac:dyDescent="0.25">
      <c r="A29" s="39" t="s">
        <v>21</v>
      </c>
      <c r="B29" s="40"/>
      <c r="C29" s="31" t="s">
        <v>22</v>
      </c>
      <c r="D29" s="15"/>
    </row>
    <row r="30" spans="1:5" ht="15.75" customHeight="1" x14ac:dyDescent="0.25">
      <c r="A30" s="39" t="s">
        <v>23</v>
      </c>
      <c r="B30" s="40"/>
      <c r="C30" s="31" t="s">
        <v>24</v>
      </c>
    </row>
    <row r="31" spans="1:5" ht="15.75" customHeight="1" x14ac:dyDescent="0.25">
      <c r="A31" s="39" t="s">
        <v>25</v>
      </c>
      <c r="B31" s="51">
        <f>B25+B17</f>
        <v>0</v>
      </c>
      <c r="C31" s="31" t="s">
        <v>26</v>
      </c>
    </row>
    <row r="32" spans="1:5" ht="15.75" customHeight="1" x14ac:dyDescent="0.25">
      <c r="A32" s="39" t="s">
        <v>27</v>
      </c>
      <c r="B32" s="51" t="e">
        <f>-VLOOKUP(B4,Fall!A:H,8, FALSE)</f>
        <v>#N/A</v>
      </c>
      <c r="C32" s="31" t="s">
        <v>28</v>
      </c>
    </row>
    <row r="33" spans="1:3" ht="15.75" customHeight="1" x14ac:dyDescent="0.25">
      <c r="A33" s="39" t="s">
        <v>29</v>
      </c>
      <c r="B33" s="52" t="e">
        <f>-VLOOKUP(B4,CookieSweeps,2,FALSE)</f>
        <v>#N/A</v>
      </c>
      <c r="C33" s="31" t="s">
        <v>30</v>
      </c>
    </row>
    <row r="34" spans="1:3" ht="15.75" customHeight="1" x14ac:dyDescent="0.25">
      <c r="A34" s="32" t="s">
        <v>31</v>
      </c>
      <c r="B34" s="53" t="e">
        <f>SUM(B29:B33)</f>
        <v>#N/A</v>
      </c>
      <c r="C34" s="31" t="s">
        <v>32</v>
      </c>
    </row>
    <row r="35" spans="1:3" ht="15.75" customHeight="1" x14ac:dyDescent="0.25">
      <c r="B35" s="53" t="e">
        <f>B13+B9</f>
        <v>#N/A</v>
      </c>
    </row>
    <row r="36" spans="1:3" ht="15.75" customHeight="1" x14ac:dyDescent="0.25">
      <c r="B36" s="33"/>
    </row>
  </sheetData>
  <sheetProtection algorithmName="SHA-512" hashValue="cewwotafgzhr7pI7J+pCLw4jat1hojPmp+1iq5PlFf2pFSO9Bfm5rcfQcoChyTSLpU1KcXBfrNWmVYnIMVqv2g==" saltValue="LhJeRP8y7UTQZpwV5NINIA==" spinCount="100000" sheet="1" objects="1" scenarios="1"/>
  <protectedRanges>
    <protectedRange sqref="B4" name="Range1"/>
  </protectedRanges>
  <mergeCells count="2">
    <mergeCell ref="A2:E2"/>
    <mergeCell ref="A1:E1"/>
  </mergeCells>
  <printOptions horizontalCentered="1" gridLines="1"/>
  <pageMargins left="0.7" right="0.7" top="0.75" bottom="0.75" header="0" footer="0"/>
  <pageSetup scale="64" pageOrder="overThenDown" orientation="portrait" cellComments="atEnd" r:id="rId1"/>
  <extLst>
    <ext xmlns:x14="http://schemas.microsoft.com/office/spreadsheetml/2009/9/main" uri="{CCE6A557-97BC-4b89-ADB6-D9C93CAAB3DF}">
      <x14:dataValidations xmlns:xm="http://schemas.microsoft.com/office/excel/2006/main" count="1">
        <x14:dataValidation type="list" allowBlank="1" xr:uid="{00000000-0002-0000-0000-000000000000}">
          <x14:formula1>
            <xm:f>Troops!$A$2:$A$288</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07"/>
  <sheetViews>
    <sheetView topLeftCell="A121" workbookViewId="0">
      <selection activeCell="A121" sqref="A121"/>
    </sheetView>
  </sheetViews>
  <sheetFormatPr defaultRowHeight="15" x14ac:dyDescent="0.25"/>
  <cols>
    <col min="1" max="1" width="17.7109375" style="56" customWidth="1"/>
    <col min="2" max="2" width="24.85546875" style="55" bestFit="1" customWidth="1"/>
    <col min="3" max="3" width="9.7109375" style="55" bestFit="1" customWidth="1"/>
    <col min="4" max="4" width="11.5703125" style="60" bestFit="1" customWidth="1"/>
    <col min="5" max="5" width="15.28515625" style="55" bestFit="1" customWidth="1"/>
    <col min="6" max="6" width="18.28515625" style="57" bestFit="1" customWidth="1"/>
    <col min="7" max="7" width="10.5703125" style="57" bestFit="1" customWidth="1"/>
    <col min="8" max="8" width="11.140625" style="57" bestFit="1" customWidth="1"/>
    <col min="9" max="9" width="15" style="57" bestFit="1" customWidth="1"/>
    <col min="10" max="10" width="16.42578125" style="60" bestFit="1" customWidth="1"/>
    <col min="11" max="11" width="10.5703125" style="57" bestFit="1" customWidth="1"/>
    <col min="12" max="16384" width="9.140625" style="55"/>
  </cols>
  <sheetData>
    <row r="1" spans="1:11" x14ac:dyDescent="0.25">
      <c r="A1" s="58" t="s">
        <v>33</v>
      </c>
      <c r="B1" s="59" t="s">
        <v>34</v>
      </c>
      <c r="C1" s="59" t="s">
        <v>35</v>
      </c>
      <c r="D1" s="23" t="s">
        <v>36</v>
      </c>
      <c r="E1" s="59" t="s">
        <v>37</v>
      </c>
      <c r="F1" s="24" t="s">
        <v>38</v>
      </c>
      <c r="G1" s="24" t="s">
        <v>39</v>
      </c>
      <c r="H1" s="24" t="s">
        <v>40</v>
      </c>
      <c r="I1" s="24" t="s">
        <v>41</v>
      </c>
      <c r="J1" s="23" t="s">
        <v>42</v>
      </c>
      <c r="K1" s="24" t="s">
        <v>43</v>
      </c>
    </row>
    <row r="2" spans="1:11" x14ac:dyDescent="0.25">
      <c r="A2">
        <v>1005</v>
      </c>
      <c r="B2" s="80"/>
      <c r="C2">
        <v>3057</v>
      </c>
      <c r="D2">
        <v>18397</v>
      </c>
      <c r="E2">
        <v>0.65</v>
      </c>
      <c r="F2">
        <v>18397</v>
      </c>
      <c r="G2">
        <v>16409.95</v>
      </c>
      <c r="H2"/>
      <c r="I2">
        <v>1987.05</v>
      </c>
      <c r="J2">
        <v>16409.95</v>
      </c>
      <c r="K2">
        <v>0</v>
      </c>
    </row>
    <row r="3" spans="1:11" x14ac:dyDescent="0.25">
      <c r="A3">
        <v>1007</v>
      </c>
      <c r="B3" s="80"/>
      <c r="C3">
        <v>1569</v>
      </c>
      <c r="D3">
        <v>9467</v>
      </c>
      <c r="E3">
        <v>0.65</v>
      </c>
      <c r="F3">
        <v>9467</v>
      </c>
      <c r="G3">
        <v>8447.15</v>
      </c>
      <c r="H3"/>
      <c r="I3">
        <v>1019.85</v>
      </c>
      <c r="J3">
        <v>8447.15</v>
      </c>
      <c r="K3">
        <v>0</v>
      </c>
    </row>
    <row r="4" spans="1:11" x14ac:dyDescent="0.25">
      <c r="A4">
        <v>1009</v>
      </c>
      <c r="B4" s="80"/>
      <c r="C4">
        <v>3168</v>
      </c>
      <c r="D4">
        <v>19070</v>
      </c>
      <c r="E4">
        <v>0.65</v>
      </c>
      <c r="F4">
        <v>19070</v>
      </c>
      <c r="G4">
        <v>17010.8</v>
      </c>
      <c r="H4"/>
      <c r="I4">
        <v>2059.1999999999998</v>
      </c>
      <c r="J4">
        <v>17010.8</v>
      </c>
      <c r="K4">
        <v>0</v>
      </c>
    </row>
    <row r="5" spans="1:11" x14ac:dyDescent="0.25">
      <c r="A5">
        <v>1012</v>
      </c>
      <c r="B5" s="80"/>
      <c r="C5">
        <v>241</v>
      </c>
      <c r="D5">
        <v>1458</v>
      </c>
      <c r="E5">
        <v>0.6</v>
      </c>
      <c r="F5">
        <v>1458</v>
      </c>
      <c r="G5">
        <v>1313.4</v>
      </c>
      <c r="H5"/>
      <c r="I5">
        <v>144.6</v>
      </c>
      <c r="J5">
        <v>1313.4</v>
      </c>
      <c r="K5">
        <v>0</v>
      </c>
    </row>
    <row r="6" spans="1:11" x14ac:dyDescent="0.25">
      <c r="A6">
        <v>1016</v>
      </c>
      <c r="B6" s="80"/>
      <c r="C6">
        <v>1097</v>
      </c>
      <c r="D6">
        <v>6595</v>
      </c>
      <c r="E6">
        <v>0.65</v>
      </c>
      <c r="F6">
        <v>6595</v>
      </c>
      <c r="G6">
        <v>5881.95</v>
      </c>
      <c r="H6"/>
      <c r="I6">
        <v>713.05</v>
      </c>
      <c r="J6">
        <v>5881.95</v>
      </c>
      <c r="K6">
        <v>0</v>
      </c>
    </row>
    <row r="7" spans="1:11" x14ac:dyDescent="0.25">
      <c r="A7">
        <v>1021</v>
      </c>
      <c r="B7" s="80"/>
      <c r="C7">
        <v>4496</v>
      </c>
      <c r="D7">
        <v>27054</v>
      </c>
      <c r="E7">
        <v>0.65</v>
      </c>
      <c r="F7">
        <v>27054</v>
      </c>
      <c r="G7">
        <v>24131.599999999999</v>
      </c>
      <c r="H7"/>
      <c r="I7">
        <v>2922.4</v>
      </c>
      <c r="J7">
        <v>24131.599999999999</v>
      </c>
      <c r="K7">
        <v>0</v>
      </c>
    </row>
    <row r="8" spans="1:11" x14ac:dyDescent="0.25">
      <c r="A8">
        <v>1022</v>
      </c>
      <c r="B8" s="80"/>
      <c r="C8">
        <v>1891</v>
      </c>
      <c r="D8">
        <v>11352</v>
      </c>
      <c r="E8">
        <v>0.65</v>
      </c>
      <c r="F8">
        <v>11352</v>
      </c>
      <c r="G8">
        <v>10122.85</v>
      </c>
      <c r="H8"/>
      <c r="I8">
        <v>1229.1500000000001</v>
      </c>
      <c r="J8">
        <v>10122.85</v>
      </c>
      <c r="K8">
        <v>0</v>
      </c>
    </row>
    <row r="9" spans="1:11" x14ac:dyDescent="0.25">
      <c r="A9">
        <v>1026</v>
      </c>
      <c r="B9" s="80"/>
      <c r="C9">
        <v>1325</v>
      </c>
      <c r="D9">
        <v>7950</v>
      </c>
      <c r="E9">
        <v>0.65</v>
      </c>
      <c r="F9">
        <v>7950</v>
      </c>
      <c r="G9">
        <v>7088.75</v>
      </c>
      <c r="H9"/>
      <c r="I9">
        <v>861.25</v>
      </c>
      <c r="J9">
        <v>7088.75</v>
      </c>
      <c r="K9">
        <v>0</v>
      </c>
    </row>
    <row r="10" spans="1:11" x14ac:dyDescent="0.25">
      <c r="A10">
        <v>1031</v>
      </c>
      <c r="B10" s="80"/>
      <c r="C10">
        <v>2383</v>
      </c>
      <c r="D10">
        <v>14360</v>
      </c>
      <c r="E10">
        <v>0.75</v>
      </c>
      <c r="F10">
        <v>14360</v>
      </c>
      <c r="G10">
        <v>12580.25</v>
      </c>
      <c r="H10"/>
      <c r="I10">
        <v>1787.25</v>
      </c>
      <c r="J10">
        <v>12572.75</v>
      </c>
      <c r="K10">
        <v>-7.5</v>
      </c>
    </row>
    <row r="11" spans="1:11" x14ac:dyDescent="0.25">
      <c r="A11">
        <v>1034</v>
      </c>
      <c r="B11" s="80"/>
      <c r="C11">
        <v>1318</v>
      </c>
      <c r="D11">
        <v>7922</v>
      </c>
      <c r="E11">
        <v>0.65</v>
      </c>
      <c r="F11">
        <v>7922</v>
      </c>
      <c r="G11">
        <v>7065.3</v>
      </c>
      <c r="H11"/>
      <c r="I11">
        <v>856.7</v>
      </c>
      <c r="J11">
        <v>7065.3</v>
      </c>
      <c r="K11">
        <v>0</v>
      </c>
    </row>
    <row r="12" spans="1:11" x14ac:dyDescent="0.25">
      <c r="A12">
        <v>1042</v>
      </c>
      <c r="B12" s="80"/>
      <c r="C12">
        <v>1374</v>
      </c>
      <c r="D12">
        <v>8270</v>
      </c>
      <c r="E12">
        <v>0.65</v>
      </c>
      <c r="F12">
        <v>8270</v>
      </c>
      <c r="G12">
        <v>7376.9</v>
      </c>
      <c r="H12"/>
      <c r="I12">
        <v>893.1</v>
      </c>
      <c r="J12">
        <v>7376.9</v>
      </c>
      <c r="K12">
        <v>0</v>
      </c>
    </row>
    <row r="13" spans="1:11" x14ac:dyDescent="0.25">
      <c r="A13">
        <v>1048</v>
      </c>
      <c r="B13" s="80"/>
      <c r="C13">
        <v>2609</v>
      </c>
      <c r="D13">
        <v>15712</v>
      </c>
      <c r="E13">
        <v>0.65</v>
      </c>
      <c r="F13">
        <v>15712</v>
      </c>
      <c r="G13">
        <v>14016.15</v>
      </c>
      <c r="H13"/>
      <c r="I13">
        <v>1695.85</v>
      </c>
      <c r="J13">
        <v>14016.15</v>
      </c>
      <c r="K13">
        <v>0</v>
      </c>
    </row>
    <row r="14" spans="1:11" x14ac:dyDescent="0.25">
      <c r="A14">
        <v>1049</v>
      </c>
      <c r="B14" s="80"/>
      <c r="C14">
        <v>1768</v>
      </c>
      <c r="D14">
        <v>10658</v>
      </c>
      <c r="E14">
        <v>0.65</v>
      </c>
      <c r="F14">
        <v>10658</v>
      </c>
      <c r="G14">
        <v>9508.7999999999993</v>
      </c>
      <c r="H14"/>
      <c r="I14">
        <v>1149.2</v>
      </c>
      <c r="J14">
        <v>9508.7999999999993</v>
      </c>
      <c r="K14">
        <v>0</v>
      </c>
    </row>
    <row r="15" spans="1:11" x14ac:dyDescent="0.25">
      <c r="A15">
        <v>1050</v>
      </c>
      <c r="B15" s="80"/>
      <c r="C15">
        <v>2001</v>
      </c>
      <c r="D15">
        <v>12038</v>
      </c>
      <c r="E15">
        <v>0.65</v>
      </c>
      <c r="F15">
        <v>12038</v>
      </c>
      <c r="G15">
        <v>10737.35</v>
      </c>
      <c r="H15"/>
      <c r="I15">
        <v>1300.6500000000001</v>
      </c>
      <c r="J15">
        <v>10737.35</v>
      </c>
      <c r="K15">
        <v>0</v>
      </c>
    </row>
    <row r="16" spans="1:11" x14ac:dyDescent="0.25">
      <c r="A16">
        <v>1054</v>
      </c>
      <c r="B16" s="80"/>
      <c r="C16">
        <v>2712</v>
      </c>
      <c r="D16">
        <v>16315</v>
      </c>
      <c r="E16">
        <v>0.65</v>
      </c>
      <c r="F16">
        <v>16315</v>
      </c>
      <c r="G16">
        <v>14552.2</v>
      </c>
      <c r="H16"/>
      <c r="I16">
        <v>1762.8</v>
      </c>
      <c r="J16">
        <v>14552.2</v>
      </c>
      <c r="K16">
        <v>0</v>
      </c>
    </row>
    <row r="17" spans="1:11" x14ac:dyDescent="0.25">
      <c r="A17">
        <v>1062</v>
      </c>
      <c r="B17" s="80"/>
      <c r="C17">
        <v>4005</v>
      </c>
      <c r="D17">
        <v>24042</v>
      </c>
      <c r="E17">
        <v>0.65</v>
      </c>
      <c r="F17">
        <v>24042</v>
      </c>
      <c r="G17">
        <v>21438.75</v>
      </c>
      <c r="H17"/>
      <c r="I17">
        <v>2603.25</v>
      </c>
      <c r="J17">
        <v>21438.75</v>
      </c>
      <c r="K17">
        <v>0</v>
      </c>
    </row>
    <row r="18" spans="1:11" x14ac:dyDescent="0.25">
      <c r="A18">
        <v>1069</v>
      </c>
      <c r="B18" s="80"/>
      <c r="C18">
        <v>4448</v>
      </c>
      <c r="D18">
        <v>26812</v>
      </c>
      <c r="E18">
        <v>0.65</v>
      </c>
      <c r="F18">
        <v>26812</v>
      </c>
      <c r="G18">
        <v>23920.799999999999</v>
      </c>
      <c r="H18"/>
      <c r="I18">
        <v>2891.2</v>
      </c>
      <c r="J18">
        <v>23920.799999999999</v>
      </c>
      <c r="K18">
        <v>0</v>
      </c>
    </row>
    <row r="19" spans="1:11" x14ac:dyDescent="0.25">
      <c r="A19">
        <v>1071</v>
      </c>
      <c r="B19" s="80"/>
      <c r="C19">
        <v>887</v>
      </c>
      <c r="D19">
        <v>5323</v>
      </c>
      <c r="E19">
        <v>0.65</v>
      </c>
      <c r="F19">
        <v>5323</v>
      </c>
      <c r="G19">
        <v>4746.45</v>
      </c>
      <c r="H19"/>
      <c r="I19">
        <v>576.54999999999995</v>
      </c>
      <c r="J19">
        <v>4746.45</v>
      </c>
      <c r="K19">
        <v>0</v>
      </c>
    </row>
    <row r="20" spans="1:11" x14ac:dyDescent="0.25">
      <c r="A20">
        <v>1080</v>
      </c>
      <c r="B20" s="80"/>
      <c r="C20">
        <v>4544</v>
      </c>
      <c r="D20">
        <v>27378</v>
      </c>
      <c r="E20">
        <v>0.65</v>
      </c>
      <c r="F20">
        <v>27378</v>
      </c>
      <c r="G20">
        <v>24424.400000000001</v>
      </c>
      <c r="H20"/>
      <c r="I20">
        <v>2953.6</v>
      </c>
      <c r="J20">
        <v>24424.400000000001</v>
      </c>
      <c r="K20">
        <v>0</v>
      </c>
    </row>
    <row r="21" spans="1:11" x14ac:dyDescent="0.25">
      <c r="A21">
        <v>1085</v>
      </c>
      <c r="B21" s="80"/>
      <c r="C21">
        <v>3386</v>
      </c>
      <c r="D21">
        <v>20375</v>
      </c>
      <c r="E21">
        <v>0.65</v>
      </c>
      <c r="F21">
        <v>20375</v>
      </c>
      <c r="G21">
        <v>18174.099999999999</v>
      </c>
      <c r="H21"/>
      <c r="I21">
        <v>2200.9</v>
      </c>
      <c r="J21">
        <v>18174.099999999999</v>
      </c>
      <c r="K21">
        <v>0</v>
      </c>
    </row>
    <row r="22" spans="1:11" x14ac:dyDescent="0.25">
      <c r="A22">
        <v>1090</v>
      </c>
      <c r="B22" s="80"/>
      <c r="C22">
        <v>399</v>
      </c>
      <c r="D22">
        <v>2418</v>
      </c>
      <c r="E22">
        <v>0.65</v>
      </c>
      <c r="F22">
        <v>2418</v>
      </c>
      <c r="G22">
        <v>1586.66</v>
      </c>
      <c r="H22"/>
      <c r="I22">
        <v>259.35000000000002</v>
      </c>
      <c r="J22">
        <v>2158.65</v>
      </c>
      <c r="K22">
        <v>571.99</v>
      </c>
    </row>
    <row r="23" spans="1:11" x14ac:dyDescent="0.25">
      <c r="A23">
        <v>1093</v>
      </c>
      <c r="B23" s="80"/>
      <c r="C23">
        <v>1023</v>
      </c>
      <c r="D23">
        <v>6146</v>
      </c>
      <c r="E23">
        <v>0.65</v>
      </c>
      <c r="F23">
        <v>6146</v>
      </c>
      <c r="G23">
        <v>5481.05</v>
      </c>
      <c r="H23"/>
      <c r="I23">
        <v>664.95</v>
      </c>
      <c r="J23">
        <v>5481.05</v>
      </c>
      <c r="K23">
        <v>0</v>
      </c>
    </row>
    <row r="24" spans="1:11" x14ac:dyDescent="0.25">
      <c r="A24">
        <v>1104</v>
      </c>
      <c r="B24" s="80"/>
      <c r="C24">
        <v>1417</v>
      </c>
      <c r="D24">
        <v>8515</v>
      </c>
      <c r="E24">
        <v>0.65</v>
      </c>
      <c r="F24">
        <v>8515</v>
      </c>
      <c r="G24">
        <v>7593.95</v>
      </c>
      <c r="H24"/>
      <c r="I24">
        <v>921.05</v>
      </c>
      <c r="J24">
        <v>7593.95</v>
      </c>
      <c r="K24">
        <v>0</v>
      </c>
    </row>
    <row r="25" spans="1:11" x14ac:dyDescent="0.25">
      <c r="A25">
        <v>1106</v>
      </c>
      <c r="B25" s="80"/>
      <c r="C25">
        <v>2908</v>
      </c>
      <c r="D25">
        <v>17466</v>
      </c>
      <c r="E25">
        <v>0.65</v>
      </c>
      <c r="F25">
        <v>17466</v>
      </c>
      <c r="G25">
        <v>15575.8</v>
      </c>
      <c r="H25"/>
      <c r="I25">
        <v>1890.2</v>
      </c>
      <c r="J25">
        <v>15575.8</v>
      </c>
      <c r="K25">
        <v>0</v>
      </c>
    </row>
    <row r="26" spans="1:11" x14ac:dyDescent="0.25">
      <c r="A26">
        <v>1109</v>
      </c>
      <c r="B26" s="80"/>
      <c r="C26">
        <v>258</v>
      </c>
      <c r="D26">
        <v>1548</v>
      </c>
      <c r="E26">
        <v>0.6</v>
      </c>
      <c r="F26">
        <v>1548</v>
      </c>
      <c r="G26">
        <v>1176</v>
      </c>
      <c r="H26"/>
      <c r="I26">
        <v>154.80000000000001</v>
      </c>
      <c r="J26">
        <v>1393.2</v>
      </c>
      <c r="K26">
        <v>217.2</v>
      </c>
    </row>
    <row r="27" spans="1:11" x14ac:dyDescent="0.25">
      <c r="A27">
        <v>1114</v>
      </c>
      <c r="B27" s="80"/>
      <c r="C27">
        <v>2520</v>
      </c>
      <c r="D27">
        <v>15127</v>
      </c>
      <c r="E27">
        <v>0.65</v>
      </c>
      <c r="F27">
        <v>15127</v>
      </c>
      <c r="G27">
        <v>13489</v>
      </c>
      <c r="H27"/>
      <c r="I27">
        <v>1638</v>
      </c>
      <c r="J27">
        <v>13489</v>
      </c>
      <c r="K27">
        <v>0</v>
      </c>
    </row>
    <row r="28" spans="1:11" x14ac:dyDescent="0.25">
      <c r="A28">
        <v>1142</v>
      </c>
      <c r="B28" s="80"/>
      <c r="C28">
        <v>0</v>
      </c>
      <c r="D28">
        <v>0</v>
      </c>
      <c r="E28"/>
      <c r="F28">
        <v>0</v>
      </c>
      <c r="G28">
        <v>0</v>
      </c>
      <c r="H28"/>
      <c r="I28">
        <v>0</v>
      </c>
      <c r="J28">
        <v>0</v>
      </c>
      <c r="K28">
        <v>0</v>
      </c>
    </row>
    <row r="29" spans="1:11" x14ac:dyDescent="0.25">
      <c r="A29">
        <v>1146</v>
      </c>
      <c r="B29" s="80"/>
      <c r="C29">
        <v>5832</v>
      </c>
      <c r="D29">
        <v>35161</v>
      </c>
      <c r="E29">
        <v>0.65</v>
      </c>
      <c r="F29">
        <v>35161</v>
      </c>
      <c r="G29">
        <v>31370.2</v>
      </c>
      <c r="H29"/>
      <c r="I29">
        <v>3790.8</v>
      </c>
      <c r="J29">
        <v>31370.2</v>
      </c>
      <c r="K29">
        <v>0</v>
      </c>
    </row>
    <row r="30" spans="1:11" x14ac:dyDescent="0.25">
      <c r="A30">
        <v>1147</v>
      </c>
      <c r="B30" s="80"/>
      <c r="C30">
        <v>1869</v>
      </c>
      <c r="D30">
        <v>11241</v>
      </c>
      <c r="E30">
        <v>0.65</v>
      </c>
      <c r="F30">
        <v>11241</v>
      </c>
      <c r="G30">
        <v>10026.15</v>
      </c>
      <c r="H30"/>
      <c r="I30">
        <v>1214.8499999999999</v>
      </c>
      <c r="J30">
        <v>10026.15</v>
      </c>
      <c r="K30">
        <v>0</v>
      </c>
    </row>
    <row r="31" spans="1:11" x14ac:dyDescent="0.25">
      <c r="A31">
        <v>1164</v>
      </c>
      <c r="B31" s="80"/>
      <c r="C31">
        <v>1500</v>
      </c>
      <c r="D31">
        <v>9030</v>
      </c>
      <c r="E31">
        <v>0.65</v>
      </c>
      <c r="F31">
        <v>9030</v>
      </c>
      <c r="G31">
        <v>8055</v>
      </c>
      <c r="H31"/>
      <c r="I31">
        <v>975</v>
      </c>
      <c r="J31">
        <v>8055</v>
      </c>
      <c r="K31">
        <v>0</v>
      </c>
    </row>
    <row r="32" spans="1:11" x14ac:dyDescent="0.25">
      <c r="A32">
        <v>1169</v>
      </c>
      <c r="B32" s="80"/>
      <c r="C32">
        <v>805</v>
      </c>
      <c r="D32">
        <v>4860</v>
      </c>
      <c r="E32">
        <v>0.65</v>
      </c>
      <c r="F32">
        <v>4860</v>
      </c>
      <c r="G32">
        <v>4336.75</v>
      </c>
      <c r="H32"/>
      <c r="I32">
        <v>523.25</v>
      </c>
      <c r="J32">
        <v>4336.75</v>
      </c>
      <c r="K32">
        <v>0</v>
      </c>
    </row>
    <row r="33" spans="1:11" x14ac:dyDescent="0.25">
      <c r="A33">
        <v>1171</v>
      </c>
      <c r="B33" s="80"/>
      <c r="C33">
        <v>954</v>
      </c>
      <c r="D33">
        <v>5726</v>
      </c>
      <c r="E33">
        <v>0.65</v>
      </c>
      <c r="F33">
        <v>5726</v>
      </c>
      <c r="G33">
        <v>5105.8999999999996</v>
      </c>
      <c r="H33"/>
      <c r="I33">
        <v>620.1</v>
      </c>
      <c r="J33">
        <v>5105.8999999999996</v>
      </c>
      <c r="K33">
        <v>0</v>
      </c>
    </row>
    <row r="34" spans="1:11" x14ac:dyDescent="0.25">
      <c r="A34">
        <v>1179</v>
      </c>
      <c r="B34" s="80"/>
      <c r="C34">
        <v>2267</v>
      </c>
      <c r="D34">
        <v>13680</v>
      </c>
      <c r="E34">
        <v>0.65</v>
      </c>
      <c r="F34">
        <v>13680</v>
      </c>
      <c r="G34">
        <v>12206.45</v>
      </c>
      <c r="H34"/>
      <c r="I34">
        <v>1473.55</v>
      </c>
      <c r="J34">
        <v>12206.45</v>
      </c>
      <c r="K34">
        <v>0</v>
      </c>
    </row>
    <row r="35" spans="1:11" x14ac:dyDescent="0.25">
      <c r="A35">
        <v>1181</v>
      </c>
      <c r="B35" s="80"/>
      <c r="C35">
        <v>1916</v>
      </c>
      <c r="D35">
        <v>11501</v>
      </c>
      <c r="E35">
        <v>0.65</v>
      </c>
      <c r="F35">
        <v>11501</v>
      </c>
      <c r="G35">
        <v>10255.6</v>
      </c>
      <c r="H35"/>
      <c r="I35">
        <v>1245.4000000000001</v>
      </c>
      <c r="J35">
        <v>10255.6</v>
      </c>
      <c r="K35">
        <v>0</v>
      </c>
    </row>
    <row r="36" spans="1:11" x14ac:dyDescent="0.25">
      <c r="A36">
        <v>1183</v>
      </c>
      <c r="B36" s="80"/>
      <c r="C36">
        <v>2258</v>
      </c>
      <c r="D36">
        <v>13582</v>
      </c>
      <c r="E36">
        <v>0.65</v>
      </c>
      <c r="F36">
        <v>13582</v>
      </c>
      <c r="G36">
        <v>12114.3</v>
      </c>
      <c r="H36"/>
      <c r="I36">
        <v>1467.7</v>
      </c>
      <c r="J36">
        <v>12114.3</v>
      </c>
      <c r="K36">
        <v>0</v>
      </c>
    </row>
    <row r="37" spans="1:11" x14ac:dyDescent="0.25">
      <c r="A37">
        <v>1188</v>
      </c>
      <c r="B37" s="80"/>
      <c r="C37">
        <v>692</v>
      </c>
      <c r="D37">
        <v>4164</v>
      </c>
      <c r="E37">
        <v>0.65</v>
      </c>
      <c r="F37">
        <v>4164</v>
      </c>
      <c r="G37">
        <v>3714.2</v>
      </c>
      <c r="H37"/>
      <c r="I37">
        <v>449.8</v>
      </c>
      <c r="J37">
        <v>3714.2</v>
      </c>
      <c r="K37">
        <v>0</v>
      </c>
    </row>
    <row r="38" spans="1:11" x14ac:dyDescent="0.25">
      <c r="A38">
        <v>1196</v>
      </c>
      <c r="B38" s="80"/>
      <c r="C38">
        <v>5753</v>
      </c>
      <c r="D38">
        <v>34657</v>
      </c>
      <c r="E38">
        <v>0.65</v>
      </c>
      <c r="F38">
        <v>34657</v>
      </c>
      <c r="G38">
        <v>30917.55</v>
      </c>
      <c r="H38"/>
      <c r="I38">
        <v>3739.45</v>
      </c>
      <c r="J38">
        <v>30917.55</v>
      </c>
      <c r="K38">
        <v>0</v>
      </c>
    </row>
    <row r="39" spans="1:11" x14ac:dyDescent="0.25">
      <c r="A39">
        <v>1204</v>
      </c>
      <c r="B39" s="80"/>
      <c r="C39">
        <v>344</v>
      </c>
      <c r="D39">
        <v>2065</v>
      </c>
      <c r="E39">
        <v>0.6</v>
      </c>
      <c r="F39">
        <v>2065</v>
      </c>
      <c r="G39">
        <v>1858.3</v>
      </c>
      <c r="H39"/>
      <c r="I39">
        <v>206.4</v>
      </c>
      <c r="J39">
        <v>1858.6</v>
      </c>
      <c r="K39">
        <v>0.3</v>
      </c>
    </row>
    <row r="40" spans="1:11" x14ac:dyDescent="0.25">
      <c r="A40">
        <v>1207</v>
      </c>
      <c r="B40" s="80"/>
      <c r="C40">
        <v>2474</v>
      </c>
      <c r="D40">
        <v>14892</v>
      </c>
      <c r="E40">
        <v>0.65</v>
      </c>
      <c r="F40">
        <v>14892</v>
      </c>
      <c r="G40">
        <v>13283.9</v>
      </c>
      <c r="H40"/>
      <c r="I40">
        <v>1608.1</v>
      </c>
      <c r="J40">
        <v>13283.9</v>
      </c>
      <c r="K40">
        <v>0</v>
      </c>
    </row>
    <row r="41" spans="1:11" x14ac:dyDescent="0.25">
      <c r="A41">
        <v>1216</v>
      </c>
      <c r="B41" s="80"/>
      <c r="C41">
        <v>1666</v>
      </c>
      <c r="D41">
        <v>10052</v>
      </c>
      <c r="E41">
        <v>0.65</v>
      </c>
      <c r="F41">
        <v>10052</v>
      </c>
      <c r="G41">
        <v>8969.1</v>
      </c>
      <c r="H41"/>
      <c r="I41">
        <v>1082.9000000000001</v>
      </c>
      <c r="J41">
        <v>8969.1</v>
      </c>
      <c r="K41">
        <v>0</v>
      </c>
    </row>
    <row r="42" spans="1:11" x14ac:dyDescent="0.25">
      <c r="A42">
        <v>1217</v>
      </c>
      <c r="B42" s="80"/>
      <c r="C42">
        <v>2302</v>
      </c>
      <c r="D42">
        <v>13853</v>
      </c>
      <c r="E42">
        <v>0.65</v>
      </c>
      <c r="F42">
        <v>13853</v>
      </c>
      <c r="G42">
        <v>12356.7</v>
      </c>
      <c r="H42"/>
      <c r="I42">
        <v>1496.3</v>
      </c>
      <c r="J42">
        <v>12356.7</v>
      </c>
      <c r="K42">
        <v>0</v>
      </c>
    </row>
    <row r="43" spans="1:11" x14ac:dyDescent="0.25">
      <c r="A43">
        <v>1222</v>
      </c>
      <c r="B43" s="80"/>
      <c r="C43">
        <v>1117</v>
      </c>
      <c r="D43">
        <v>6702</v>
      </c>
      <c r="E43">
        <v>0.65</v>
      </c>
      <c r="F43">
        <v>6702</v>
      </c>
      <c r="G43">
        <v>5975.95</v>
      </c>
      <c r="H43"/>
      <c r="I43">
        <v>726.05</v>
      </c>
      <c r="J43">
        <v>5975.95</v>
      </c>
      <c r="K43">
        <v>0</v>
      </c>
    </row>
    <row r="44" spans="1:11" x14ac:dyDescent="0.25">
      <c r="A44">
        <v>1228</v>
      </c>
      <c r="B44" s="80"/>
      <c r="C44">
        <v>371</v>
      </c>
      <c r="D44">
        <v>2227</v>
      </c>
      <c r="E44">
        <v>0.7</v>
      </c>
      <c r="F44">
        <v>2227</v>
      </c>
      <c r="G44">
        <v>1967.3</v>
      </c>
      <c r="H44"/>
      <c r="I44">
        <v>259.7</v>
      </c>
      <c r="J44">
        <v>1967.3</v>
      </c>
      <c r="K44">
        <v>0</v>
      </c>
    </row>
    <row r="45" spans="1:11" x14ac:dyDescent="0.25">
      <c r="A45">
        <v>1245</v>
      </c>
      <c r="B45" s="80"/>
      <c r="C45">
        <v>0</v>
      </c>
      <c r="D45">
        <v>0</v>
      </c>
      <c r="E45"/>
      <c r="F45">
        <v>0</v>
      </c>
      <c r="G45">
        <v>0</v>
      </c>
      <c r="H45"/>
      <c r="I45">
        <v>0</v>
      </c>
      <c r="J45">
        <v>0</v>
      </c>
      <c r="K45">
        <v>0</v>
      </c>
    </row>
    <row r="46" spans="1:11" x14ac:dyDescent="0.25">
      <c r="A46">
        <v>1246</v>
      </c>
      <c r="B46" s="80"/>
      <c r="C46">
        <v>3790</v>
      </c>
      <c r="D46">
        <v>22814</v>
      </c>
      <c r="E46">
        <v>0.65</v>
      </c>
      <c r="F46">
        <v>22814</v>
      </c>
      <c r="G46">
        <v>20350.5</v>
      </c>
      <c r="H46"/>
      <c r="I46">
        <v>2463.5</v>
      </c>
      <c r="J46">
        <v>20350.5</v>
      </c>
      <c r="K46">
        <v>0</v>
      </c>
    </row>
    <row r="47" spans="1:11" x14ac:dyDescent="0.25">
      <c r="A47">
        <v>1247</v>
      </c>
      <c r="B47" s="80"/>
      <c r="C47">
        <v>1167</v>
      </c>
      <c r="D47">
        <v>7025</v>
      </c>
      <c r="E47">
        <v>0.75</v>
      </c>
      <c r="F47">
        <v>7025</v>
      </c>
      <c r="G47">
        <v>6149.75</v>
      </c>
      <c r="H47"/>
      <c r="I47">
        <v>875.25</v>
      </c>
      <c r="J47">
        <v>6149.75</v>
      </c>
      <c r="K47">
        <v>0</v>
      </c>
    </row>
    <row r="48" spans="1:11" x14ac:dyDescent="0.25">
      <c r="A48">
        <v>1258</v>
      </c>
      <c r="B48" s="80"/>
      <c r="C48">
        <v>8609</v>
      </c>
      <c r="D48">
        <v>51792</v>
      </c>
      <c r="E48">
        <v>0.65</v>
      </c>
      <c r="F48">
        <v>51792</v>
      </c>
      <c r="G48">
        <v>46196.15</v>
      </c>
      <c r="H48"/>
      <c r="I48">
        <v>5595.85</v>
      </c>
      <c r="J48">
        <v>46196.15</v>
      </c>
      <c r="K48">
        <v>-152</v>
      </c>
    </row>
    <row r="49" spans="1:11" x14ac:dyDescent="0.25">
      <c r="A49">
        <v>1267</v>
      </c>
      <c r="B49" s="80"/>
      <c r="C49">
        <v>6466</v>
      </c>
      <c r="D49">
        <v>39046</v>
      </c>
      <c r="E49">
        <v>0.65</v>
      </c>
      <c r="F49">
        <v>39046</v>
      </c>
      <c r="G49">
        <v>34843.1</v>
      </c>
      <c r="H49"/>
      <c r="I49">
        <v>4202.8999999999996</v>
      </c>
      <c r="J49">
        <v>34843.1</v>
      </c>
      <c r="K49">
        <v>0</v>
      </c>
    </row>
    <row r="50" spans="1:11" x14ac:dyDescent="0.25">
      <c r="A50">
        <v>1271</v>
      </c>
      <c r="B50" s="80"/>
      <c r="C50">
        <v>0</v>
      </c>
      <c r="D50">
        <v>0</v>
      </c>
      <c r="E50"/>
      <c r="F50">
        <v>0</v>
      </c>
      <c r="G50">
        <v>0</v>
      </c>
      <c r="H50"/>
      <c r="I50">
        <v>0</v>
      </c>
      <c r="J50">
        <v>0</v>
      </c>
      <c r="K50">
        <v>0</v>
      </c>
    </row>
    <row r="51" spans="1:11" x14ac:dyDescent="0.25">
      <c r="A51">
        <v>1279</v>
      </c>
      <c r="B51" s="80"/>
      <c r="C51">
        <v>287</v>
      </c>
      <c r="D51">
        <v>1722</v>
      </c>
      <c r="E51">
        <v>0.6</v>
      </c>
      <c r="F51">
        <v>1722</v>
      </c>
      <c r="G51">
        <v>1549.8</v>
      </c>
      <c r="H51"/>
      <c r="I51">
        <v>172.2</v>
      </c>
      <c r="J51">
        <v>1549.8</v>
      </c>
      <c r="K51">
        <v>0</v>
      </c>
    </row>
    <row r="52" spans="1:11" x14ac:dyDescent="0.25">
      <c r="A52">
        <v>1281</v>
      </c>
      <c r="B52" s="80"/>
      <c r="C52">
        <v>534</v>
      </c>
      <c r="D52">
        <v>3204</v>
      </c>
      <c r="E52">
        <v>0.65</v>
      </c>
      <c r="F52">
        <v>3204</v>
      </c>
      <c r="G52">
        <v>2856.9</v>
      </c>
      <c r="H52"/>
      <c r="I52">
        <v>347.1</v>
      </c>
      <c r="J52">
        <v>2856.9</v>
      </c>
      <c r="K52">
        <v>0</v>
      </c>
    </row>
    <row r="53" spans="1:11" x14ac:dyDescent="0.25">
      <c r="A53">
        <v>1285</v>
      </c>
      <c r="B53" s="80"/>
      <c r="C53">
        <v>156</v>
      </c>
      <c r="D53">
        <v>936</v>
      </c>
      <c r="E53">
        <v>0.6</v>
      </c>
      <c r="F53">
        <v>936</v>
      </c>
      <c r="G53">
        <v>842.4</v>
      </c>
      <c r="H53"/>
      <c r="I53">
        <v>93.6</v>
      </c>
      <c r="J53">
        <v>842.4</v>
      </c>
      <c r="K53">
        <v>0</v>
      </c>
    </row>
    <row r="54" spans="1:11" x14ac:dyDescent="0.25">
      <c r="A54">
        <v>1309</v>
      </c>
      <c r="B54" s="80"/>
      <c r="C54">
        <v>480</v>
      </c>
      <c r="D54">
        <v>2880</v>
      </c>
      <c r="E54">
        <v>0.65</v>
      </c>
      <c r="F54">
        <v>2880</v>
      </c>
      <c r="G54">
        <v>2568</v>
      </c>
      <c r="H54"/>
      <c r="I54">
        <v>312</v>
      </c>
      <c r="J54">
        <v>2568</v>
      </c>
      <c r="K54">
        <v>0</v>
      </c>
    </row>
    <row r="55" spans="1:11" x14ac:dyDescent="0.25">
      <c r="A55">
        <v>1318</v>
      </c>
      <c r="B55" s="80"/>
      <c r="C55">
        <v>438</v>
      </c>
      <c r="D55">
        <v>2672</v>
      </c>
      <c r="E55">
        <v>0.65</v>
      </c>
      <c r="F55">
        <v>2672</v>
      </c>
      <c r="G55">
        <v>2387.3000000000002</v>
      </c>
      <c r="H55"/>
      <c r="I55">
        <v>284.7</v>
      </c>
      <c r="J55">
        <v>2387.3000000000002</v>
      </c>
      <c r="K55">
        <v>0</v>
      </c>
    </row>
    <row r="56" spans="1:11" x14ac:dyDescent="0.25">
      <c r="A56">
        <v>1323</v>
      </c>
      <c r="B56" s="80"/>
      <c r="C56">
        <v>1384</v>
      </c>
      <c r="D56">
        <v>8329</v>
      </c>
      <c r="E56">
        <v>0.65</v>
      </c>
      <c r="F56">
        <v>8329</v>
      </c>
      <c r="G56">
        <v>7429.4</v>
      </c>
      <c r="H56"/>
      <c r="I56">
        <v>899.6</v>
      </c>
      <c r="J56">
        <v>7429.4</v>
      </c>
      <c r="K56">
        <v>0</v>
      </c>
    </row>
    <row r="57" spans="1:11" x14ac:dyDescent="0.25">
      <c r="A57">
        <v>1325</v>
      </c>
      <c r="B57" s="80"/>
      <c r="C57">
        <v>2218</v>
      </c>
      <c r="D57">
        <v>13368</v>
      </c>
      <c r="E57">
        <v>0.65</v>
      </c>
      <c r="F57">
        <v>13368</v>
      </c>
      <c r="G57">
        <v>11926.3</v>
      </c>
      <c r="H57"/>
      <c r="I57">
        <v>1441.7</v>
      </c>
      <c r="J57">
        <v>11926.3</v>
      </c>
      <c r="K57">
        <v>0</v>
      </c>
    </row>
    <row r="58" spans="1:11" x14ac:dyDescent="0.25">
      <c r="A58">
        <v>1329</v>
      </c>
      <c r="B58" s="80"/>
      <c r="C58">
        <v>991</v>
      </c>
      <c r="D58">
        <v>5982</v>
      </c>
      <c r="E58">
        <v>0.65</v>
      </c>
      <c r="F58">
        <v>5982</v>
      </c>
      <c r="G58">
        <v>5337.85</v>
      </c>
      <c r="H58"/>
      <c r="I58">
        <v>644.15</v>
      </c>
      <c r="J58">
        <v>5337.85</v>
      </c>
      <c r="K58">
        <v>0</v>
      </c>
    </row>
    <row r="59" spans="1:11" x14ac:dyDescent="0.25">
      <c r="A59">
        <v>1332</v>
      </c>
      <c r="B59" s="80"/>
      <c r="C59">
        <v>4611</v>
      </c>
      <c r="D59">
        <v>27801</v>
      </c>
      <c r="E59">
        <v>0.65</v>
      </c>
      <c r="F59">
        <v>27801</v>
      </c>
      <c r="G59">
        <v>24803.85</v>
      </c>
      <c r="H59"/>
      <c r="I59">
        <v>2997.15</v>
      </c>
      <c r="J59">
        <v>24803.85</v>
      </c>
      <c r="K59">
        <v>0</v>
      </c>
    </row>
    <row r="60" spans="1:11" x14ac:dyDescent="0.25">
      <c r="A60">
        <v>1341</v>
      </c>
      <c r="B60" s="80"/>
      <c r="C60">
        <v>1549</v>
      </c>
      <c r="D60">
        <v>9298</v>
      </c>
      <c r="E60">
        <v>0.65</v>
      </c>
      <c r="F60">
        <v>9298</v>
      </c>
      <c r="G60">
        <v>8291.15</v>
      </c>
      <c r="H60"/>
      <c r="I60">
        <v>1006.85</v>
      </c>
      <c r="J60">
        <v>8291.15</v>
      </c>
      <c r="K60">
        <v>0</v>
      </c>
    </row>
    <row r="61" spans="1:11" x14ac:dyDescent="0.25">
      <c r="A61">
        <v>1347</v>
      </c>
      <c r="B61" s="80"/>
      <c r="C61">
        <v>1461</v>
      </c>
      <c r="D61">
        <v>8795</v>
      </c>
      <c r="E61">
        <v>0.75</v>
      </c>
      <c r="F61">
        <v>8795</v>
      </c>
      <c r="G61">
        <v>7699.25</v>
      </c>
      <c r="H61"/>
      <c r="I61">
        <v>1095.75</v>
      </c>
      <c r="J61">
        <v>7699.25</v>
      </c>
      <c r="K61">
        <v>0</v>
      </c>
    </row>
    <row r="62" spans="1:11" x14ac:dyDescent="0.25">
      <c r="A62">
        <v>1365</v>
      </c>
      <c r="B62" s="80"/>
      <c r="C62">
        <v>0</v>
      </c>
      <c r="D62">
        <v>0</v>
      </c>
      <c r="E62"/>
      <c r="F62">
        <v>0</v>
      </c>
      <c r="G62">
        <v>0</v>
      </c>
      <c r="H62"/>
      <c r="I62">
        <v>0</v>
      </c>
      <c r="J62">
        <v>0</v>
      </c>
      <c r="K62">
        <v>0</v>
      </c>
    </row>
    <row r="63" spans="1:11" x14ac:dyDescent="0.25">
      <c r="A63">
        <v>1372</v>
      </c>
      <c r="B63" s="80"/>
      <c r="C63">
        <v>1786</v>
      </c>
      <c r="D63">
        <v>10758</v>
      </c>
      <c r="E63">
        <v>0.65</v>
      </c>
      <c r="F63">
        <v>10758</v>
      </c>
      <c r="G63">
        <v>8456.3700000000008</v>
      </c>
      <c r="H63"/>
      <c r="I63">
        <v>1160.9000000000001</v>
      </c>
      <c r="J63">
        <v>9597.1</v>
      </c>
      <c r="K63">
        <v>1140.73</v>
      </c>
    </row>
    <row r="64" spans="1:11" x14ac:dyDescent="0.25">
      <c r="A64">
        <v>1391</v>
      </c>
      <c r="B64" s="80"/>
      <c r="C64">
        <v>1547</v>
      </c>
      <c r="D64">
        <v>9308</v>
      </c>
      <c r="E64">
        <v>0.65</v>
      </c>
      <c r="F64">
        <v>9308</v>
      </c>
      <c r="G64">
        <v>8302.4500000000007</v>
      </c>
      <c r="H64"/>
      <c r="I64">
        <v>1005.55</v>
      </c>
      <c r="J64">
        <v>8302.4500000000007</v>
      </c>
      <c r="K64">
        <v>0</v>
      </c>
    </row>
    <row r="65" spans="1:11" x14ac:dyDescent="0.25">
      <c r="A65">
        <v>1395</v>
      </c>
      <c r="B65" s="80"/>
      <c r="C65">
        <v>1347</v>
      </c>
      <c r="D65">
        <v>8120</v>
      </c>
      <c r="E65">
        <v>0.65</v>
      </c>
      <c r="F65">
        <v>8120</v>
      </c>
      <c r="G65">
        <v>7244.45</v>
      </c>
      <c r="H65"/>
      <c r="I65">
        <v>875.55</v>
      </c>
      <c r="J65">
        <v>7244.45</v>
      </c>
      <c r="K65">
        <v>0</v>
      </c>
    </row>
    <row r="66" spans="1:11" x14ac:dyDescent="0.25">
      <c r="A66">
        <v>1396</v>
      </c>
      <c r="B66" s="80"/>
      <c r="C66">
        <v>3507</v>
      </c>
      <c r="D66">
        <v>21101</v>
      </c>
      <c r="E66">
        <v>0.65</v>
      </c>
      <c r="F66">
        <v>21101</v>
      </c>
      <c r="G66">
        <v>18821.45</v>
      </c>
      <c r="H66"/>
      <c r="I66">
        <v>2279.5500000000002</v>
      </c>
      <c r="J66">
        <v>18821.45</v>
      </c>
      <c r="K66">
        <v>0</v>
      </c>
    </row>
    <row r="67" spans="1:11" x14ac:dyDescent="0.25">
      <c r="A67">
        <v>1397</v>
      </c>
      <c r="B67" s="80"/>
      <c r="C67">
        <v>5695</v>
      </c>
      <c r="D67">
        <v>34295</v>
      </c>
      <c r="E67">
        <v>0.65</v>
      </c>
      <c r="F67">
        <v>34295</v>
      </c>
      <c r="G67">
        <v>30593.25</v>
      </c>
      <c r="H67"/>
      <c r="I67">
        <v>3701.75</v>
      </c>
      <c r="J67">
        <v>30593.25</v>
      </c>
      <c r="K67">
        <v>0</v>
      </c>
    </row>
    <row r="68" spans="1:11" x14ac:dyDescent="0.25">
      <c r="A68">
        <v>1400</v>
      </c>
      <c r="B68" s="80"/>
      <c r="C68">
        <v>3983</v>
      </c>
      <c r="D68">
        <v>23969</v>
      </c>
      <c r="E68">
        <v>0.65</v>
      </c>
      <c r="F68">
        <v>23969</v>
      </c>
      <c r="G68">
        <v>21380.05</v>
      </c>
      <c r="H68"/>
      <c r="I68">
        <v>2588.9499999999998</v>
      </c>
      <c r="J68">
        <v>21380.05</v>
      </c>
      <c r="K68">
        <v>0</v>
      </c>
    </row>
    <row r="69" spans="1:11" x14ac:dyDescent="0.25">
      <c r="A69">
        <v>1402</v>
      </c>
      <c r="B69" s="80"/>
      <c r="C69">
        <v>1791</v>
      </c>
      <c r="D69">
        <v>10770</v>
      </c>
      <c r="E69">
        <v>0.65</v>
      </c>
      <c r="F69">
        <v>10770</v>
      </c>
      <c r="G69">
        <v>9605.85</v>
      </c>
      <c r="H69"/>
      <c r="I69">
        <v>1164.1500000000001</v>
      </c>
      <c r="J69">
        <v>9605.85</v>
      </c>
      <c r="K69">
        <v>0</v>
      </c>
    </row>
    <row r="70" spans="1:11" x14ac:dyDescent="0.25">
      <c r="A70">
        <v>1410</v>
      </c>
      <c r="B70" s="80"/>
      <c r="C70">
        <v>2602</v>
      </c>
      <c r="D70">
        <v>15692</v>
      </c>
      <c r="E70">
        <v>0.65</v>
      </c>
      <c r="F70">
        <v>15692</v>
      </c>
      <c r="G70">
        <v>14000.7</v>
      </c>
      <c r="H70"/>
      <c r="I70">
        <v>1691.3</v>
      </c>
      <c r="J70">
        <v>14000.7</v>
      </c>
      <c r="K70">
        <v>0</v>
      </c>
    </row>
    <row r="71" spans="1:11" x14ac:dyDescent="0.25">
      <c r="A71">
        <v>1440</v>
      </c>
      <c r="B71" s="80"/>
      <c r="C71">
        <v>675</v>
      </c>
      <c r="D71">
        <v>4063</v>
      </c>
      <c r="E71">
        <v>0.65</v>
      </c>
      <c r="F71">
        <v>4063</v>
      </c>
      <c r="G71">
        <v>3624.25</v>
      </c>
      <c r="H71"/>
      <c r="I71">
        <v>438.75</v>
      </c>
      <c r="J71">
        <v>3624.25</v>
      </c>
      <c r="K71">
        <v>0</v>
      </c>
    </row>
    <row r="72" spans="1:11" x14ac:dyDescent="0.25">
      <c r="A72">
        <v>1462</v>
      </c>
      <c r="B72" s="80"/>
      <c r="C72">
        <v>0</v>
      </c>
      <c r="D72">
        <v>0</v>
      </c>
      <c r="E72"/>
      <c r="F72">
        <v>0</v>
      </c>
      <c r="G72">
        <v>0</v>
      </c>
      <c r="H72"/>
      <c r="I72">
        <v>0</v>
      </c>
      <c r="J72">
        <v>0</v>
      </c>
      <c r="K72">
        <v>0</v>
      </c>
    </row>
    <row r="73" spans="1:11" x14ac:dyDescent="0.25">
      <c r="A73">
        <v>1472</v>
      </c>
      <c r="B73" s="80"/>
      <c r="C73">
        <v>324</v>
      </c>
      <c r="D73">
        <v>1944</v>
      </c>
      <c r="E73">
        <v>0.6</v>
      </c>
      <c r="F73">
        <v>1944</v>
      </c>
      <c r="G73">
        <v>1749.6</v>
      </c>
      <c r="H73"/>
      <c r="I73">
        <v>194.4</v>
      </c>
      <c r="J73">
        <v>1749.6</v>
      </c>
      <c r="K73">
        <v>0</v>
      </c>
    </row>
    <row r="74" spans="1:11" x14ac:dyDescent="0.25">
      <c r="A74">
        <v>1479</v>
      </c>
      <c r="B74" s="80"/>
      <c r="C74">
        <v>376</v>
      </c>
      <c r="D74">
        <v>2268</v>
      </c>
      <c r="E74">
        <v>0.65</v>
      </c>
      <c r="F74">
        <v>2268</v>
      </c>
      <c r="G74">
        <v>2023.6</v>
      </c>
      <c r="H74"/>
      <c r="I74">
        <v>244.4</v>
      </c>
      <c r="J74">
        <v>2023.6</v>
      </c>
      <c r="K74">
        <v>0</v>
      </c>
    </row>
    <row r="75" spans="1:11" x14ac:dyDescent="0.25">
      <c r="A75">
        <v>1510</v>
      </c>
      <c r="B75" s="80"/>
      <c r="C75">
        <v>354</v>
      </c>
      <c r="D75">
        <v>2136</v>
      </c>
      <c r="E75">
        <v>0.6</v>
      </c>
      <c r="F75">
        <v>2136</v>
      </c>
      <c r="G75">
        <v>1923.6</v>
      </c>
      <c r="H75"/>
      <c r="I75">
        <v>212.4</v>
      </c>
      <c r="J75">
        <v>1923.6</v>
      </c>
      <c r="K75">
        <v>0</v>
      </c>
    </row>
    <row r="76" spans="1:11" x14ac:dyDescent="0.25">
      <c r="A76">
        <v>1511</v>
      </c>
      <c r="B76" s="80"/>
      <c r="C76">
        <v>2309</v>
      </c>
      <c r="D76">
        <v>13920</v>
      </c>
      <c r="E76">
        <v>0.65</v>
      </c>
      <c r="F76">
        <v>13920</v>
      </c>
      <c r="G76">
        <v>12073.15</v>
      </c>
      <c r="H76"/>
      <c r="I76">
        <v>1500.85</v>
      </c>
      <c r="J76">
        <v>12419.15</v>
      </c>
      <c r="K76">
        <v>346</v>
      </c>
    </row>
    <row r="77" spans="1:11" x14ac:dyDescent="0.25">
      <c r="A77">
        <v>1512</v>
      </c>
      <c r="B77" s="80"/>
      <c r="C77">
        <v>4071</v>
      </c>
      <c r="D77">
        <v>24502</v>
      </c>
      <c r="E77">
        <v>0.65</v>
      </c>
      <c r="F77">
        <v>24502</v>
      </c>
      <c r="G77">
        <v>21855.85</v>
      </c>
      <c r="H77"/>
      <c r="I77">
        <v>2646.15</v>
      </c>
      <c r="J77">
        <v>21855.85</v>
      </c>
      <c r="K77">
        <v>0</v>
      </c>
    </row>
    <row r="78" spans="1:11" x14ac:dyDescent="0.25">
      <c r="A78">
        <v>1548</v>
      </c>
      <c r="B78" s="80"/>
      <c r="C78">
        <v>2198</v>
      </c>
      <c r="D78">
        <v>13194</v>
      </c>
      <c r="E78">
        <v>0.65</v>
      </c>
      <c r="F78">
        <v>13194</v>
      </c>
      <c r="G78">
        <v>11765.3</v>
      </c>
      <c r="H78"/>
      <c r="I78">
        <v>1428.7</v>
      </c>
      <c r="J78">
        <v>11765.3</v>
      </c>
      <c r="K78">
        <v>0</v>
      </c>
    </row>
    <row r="79" spans="1:11" x14ac:dyDescent="0.25">
      <c r="A79">
        <v>1577</v>
      </c>
      <c r="B79" s="80"/>
      <c r="C79">
        <v>1053</v>
      </c>
      <c r="D79">
        <v>6322</v>
      </c>
      <c r="E79">
        <v>0.65</v>
      </c>
      <c r="F79">
        <v>6322</v>
      </c>
      <c r="G79">
        <v>5637.55</v>
      </c>
      <c r="H79"/>
      <c r="I79">
        <v>684.45</v>
      </c>
      <c r="J79">
        <v>5637.55</v>
      </c>
      <c r="K79">
        <v>0</v>
      </c>
    </row>
    <row r="80" spans="1:11" x14ac:dyDescent="0.25">
      <c r="A80">
        <v>1582</v>
      </c>
      <c r="B80" s="80"/>
      <c r="C80">
        <v>1507</v>
      </c>
      <c r="D80">
        <v>9060</v>
      </c>
      <c r="E80">
        <v>0.65</v>
      </c>
      <c r="F80">
        <v>9060</v>
      </c>
      <c r="G80">
        <v>8080.45</v>
      </c>
      <c r="H80"/>
      <c r="I80">
        <v>979.55</v>
      </c>
      <c r="J80">
        <v>8080.45</v>
      </c>
      <c r="K80">
        <v>0</v>
      </c>
    </row>
    <row r="81" spans="1:11" x14ac:dyDescent="0.25">
      <c r="A81">
        <v>1592</v>
      </c>
      <c r="B81" s="80"/>
      <c r="C81">
        <v>2990</v>
      </c>
      <c r="D81">
        <v>17961</v>
      </c>
      <c r="E81">
        <v>0.65</v>
      </c>
      <c r="F81">
        <v>17961</v>
      </c>
      <c r="G81">
        <v>13595.55</v>
      </c>
      <c r="H81"/>
      <c r="I81">
        <v>1943.5</v>
      </c>
      <c r="J81">
        <v>16017.5</v>
      </c>
      <c r="K81">
        <v>2421.9499999999998</v>
      </c>
    </row>
    <row r="82" spans="1:11" x14ac:dyDescent="0.25">
      <c r="A82">
        <v>1596</v>
      </c>
      <c r="B82" s="80"/>
      <c r="C82">
        <v>2327</v>
      </c>
      <c r="D82">
        <v>13974</v>
      </c>
      <c r="E82">
        <v>0.65</v>
      </c>
      <c r="F82">
        <v>13974</v>
      </c>
      <c r="G82">
        <v>8446.4500000000007</v>
      </c>
      <c r="H82"/>
      <c r="I82">
        <v>1512.55</v>
      </c>
      <c r="J82">
        <v>12461.45</v>
      </c>
      <c r="K82">
        <v>0</v>
      </c>
    </row>
    <row r="83" spans="1:11" x14ac:dyDescent="0.25">
      <c r="A83">
        <v>1626</v>
      </c>
      <c r="B83" s="80"/>
      <c r="C83">
        <v>1355</v>
      </c>
      <c r="D83">
        <v>8190</v>
      </c>
      <c r="E83">
        <v>0.65</v>
      </c>
      <c r="F83">
        <v>8190</v>
      </c>
      <c r="G83">
        <v>7309.25</v>
      </c>
      <c r="H83"/>
      <c r="I83">
        <v>880.75</v>
      </c>
      <c r="J83">
        <v>7309.25</v>
      </c>
      <c r="K83">
        <v>0</v>
      </c>
    </row>
    <row r="84" spans="1:11" x14ac:dyDescent="0.25">
      <c r="A84">
        <v>1628</v>
      </c>
      <c r="B84" s="80"/>
      <c r="C84">
        <v>1390</v>
      </c>
      <c r="D84">
        <v>8371</v>
      </c>
      <c r="E84">
        <v>0.65</v>
      </c>
      <c r="F84">
        <v>8371</v>
      </c>
      <c r="G84">
        <v>7467.5</v>
      </c>
      <c r="H84"/>
      <c r="I84">
        <v>903.5</v>
      </c>
      <c r="J84">
        <v>7467.5</v>
      </c>
      <c r="K84">
        <v>0</v>
      </c>
    </row>
    <row r="85" spans="1:11" x14ac:dyDescent="0.25">
      <c r="A85">
        <v>1632</v>
      </c>
      <c r="B85" s="80"/>
      <c r="C85">
        <v>3189</v>
      </c>
      <c r="D85">
        <v>19276</v>
      </c>
      <c r="E85">
        <v>0.65</v>
      </c>
      <c r="F85">
        <v>19276</v>
      </c>
      <c r="G85">
        <v>17203.150000000001</v>
      </c>
      <c r="H85"/>
      <c r="I85">
        <v>2072.85</v>
      </c>
      <c r="J85">
        <v>17203.150000000001</v>
      </c>
      <c r="K85">
        <v>0</v>
      </c>
    </row>
    <row r="86" spans="1:11" x14ac:dyDescent="0.25">
      <c r="A86">
        <v>1643</v>
      </c>
      <c r="B86" s="80"/>
      <c r="C86">
        <v>4412</v>
      </c>
      <c r="D86">
        <v>26558</v>
      </c>
      <c r="E86">
        <v>0.65</v>
      </c>
      <c r="F86">
        <v>26558</v>
      </c>
      <c r="G86">
        <v>23690.2</v>
      </c>
      <c r="H86"/>
      <c r="I86">
        <v>2867.8</v>
      </c>
      <c r="J86">
        <v>23690.2</v>
      </c>
      <c r="K86">
        <v>0</v>
      </c>
    </row>
    <row r="87" spans="1:11" x14ac:dyDescent="0.25">
      <c r="A87">
        <v>1644</v>
      </c>
      <c r="B87" s="80"/>
      <c r="C87">
        <v>1556</v>
      </c>
      <c r="D87">
        <v>9387</v>
      </c>
      <c r="E87">
        <v>0.65</v>
      </c>
      <c r="F87">
        <v>9387</v>
      </c>
      <c r="G87">
        <v>8375.6</v>
      </c>
      <c r="H87"/>
      <c r="I87">
        <v>1011.4</v>
      </c>
      <c r="J87">
        <v>8375.6</v>
      </c>
      <c r="K87">
        <v>0</v>
      </c>
    </row>
    <row r="88" spans="1:11" x14ac:dyDescent="0.25">
      <c r="A88">
        <v>1671</v>
      </c>
      <c r="B88" s="80"/>
      <c r="C88">
        <v>37</v>
      </c>
      <c r="D88">
        <v>222</v>
      </c>
      <c r="E88">
        <v>0</v>
      </c>
      <c r="F88">
        <v>222</v>
      </c>
      <c r="G88">
        <v>222</v>
      </c>
      <c r="H88"/>
      <c r="I88">
        <v>0</v>
      </c>
      <c r="J88">
        <v>222</v>
      </c>
      <c r="K88">
        <v>0</v>
      </c>
    </row>
    <row r="89" spans="1:11" x14ac:dyDescent="0.25">
      <c r="A89">
        <v>1687</v>
      </c>
      <c r="B89" s="80"/>
      <c r="C89">
        <v>0</v>
      </c>
      <c r="D89">
        <v>0</v>
      </c>
      <c r="E89"/>
      <c r="F89">
        <v>0</v>
      </c>
      <c r="G89">
        <v>0</v>
      </c>
      <c r="H89"/>
      <c r="I89">
        <v>0</v>
      </c>
      <c r="J89">
        <v>0</v>
      </c>
      <c r="K89">
        <v>0</v>
      </c>
    </row>
    <row r="90" spans="1:11" x14ac:dyDescent="0.25">
      <c r="A90">
        <v>1695</v>
      </c>
      <c r="B90" s="80"/>
      <c r="C90">
        <v>2262</v>
      </c>
      <c r="D90">
        <v>13608</v>
      </c>
      <c r="E90">
        <v>0.65</v>
      </c>
      <c r="F90">
        <v>13608</v>
      </c>
      <c r="G90">
        <v>12137.7</v>
      </c>
      <c r="H90"/>
      <c r="I90">
        <v>1470.3</v>
      </c>
      <c r="J90">
        <v>12137.7</v>
      </c>
      <c r="K90">
        <v>0</v>
      </c>
    </row>
    <row r="91" spans="1:11" x14ac:dyDescent="0.25">
      <c r="A91">
        <v>1698</v>
      </c>
      <c r="B91" s="80"/>
      <c r="C91">
        <v>3966</v>
      </c>
      <c r="D91">
        <v>23871</v>
      </c>
      <c r="E91">
        <v>0.65</v>
      </c>
      <c r="F91">
        <v>23871</v>
      </c>
      <c r="G91">
        <v>21293.1</v>
      </c>
      <c r="H91"/>
      <c r="I91">
        <v>2577.9</v>
      </c>
      <c r="J91">
        <v>21293.1</v>
      </c>
      <c r="K91">
        <v>0</v>
      </c>
    </row>
    <row r="92" spans="1:11" x14ac:dyDescent="0.25">
      <c r="A92">
        <v>1702</v>
      </c>
      <c r="B92" s="80"/>
      <c r="C92">
        <v>582</v>
      </c>
      <c r="D92">
        <v>3497</v>
      </c>
      <c r="E92">
        <v>0.65</v>
      </c>
      <c r="F92">
        <v>3497</v>
      </c>
      <c r="G92">
        <v>3118.7</v>
      </c>
      <c r="H92"/>
      <c r="I92">
        <v>378.3</v>
      </c>
      <c r="J92">
        <v>3118.7</v>
      </c>
      <c r="K92">
        <v>0</v>
      </c>
    </row>
    <row r="93" spans="1:11" x14ac:dyDescent="0.25">
      <c r="A93">
        <v>1720</v>
      </c>
      <c r="B93" s="80"/>
      <c r="C93">
        <v>150</v>
      </c>
      <c r="D93">
        <v>900</v>
      </c>
      <c r="E93">
        <v>0.6</v>
      </c>
      <c r="F93">
        <v>900</v>
      </c>
      <c r="G93">
        <v>810</v>
      </c>
      <c r="H93"/>
      <c r="I93">
        <v>90</v>
      </c>
      <c r="J93">
        <v>810</v>
      </c>
      <c r="K93">
        <v>0</v>
      </c>
    </row>
    <row r="94" spans="1:11" x14ac:dyDescent="0.25">
      <c r="A94">
        <v>1722</v>
      </c>
      <c r="B94" s="80"/>
      <c r="C94">
        <v>2893</v>
      </c>
      <c r="D94">
        <v>17397</v>
      </c>
      <c r="E94">
        <v>0.65</v>
      </c>
      <c r="F94">
        <v>17397</v>
      </c>
      <c r="G94">
        <v>15516.55</v>
      </c>
      <c r="H94"/>
      <c r="I94">
        <v>1880.45</v>
      </c>
      <c r="J94">
        <v>15516.55</v>
      </c>
      <c r="K94">
        <v>0</v>
      </c>
    </row>
    <row r="95" spans="1:11" x14ac:dyDescent="0.25">
      <c r="A95">
        <v>1745</v>
      </c>
      <c r="B95" s="80"/>
      <c r="C95">
        <v>2083</v>
      </c>
      <c r="D95">
        <v>12501</v>
      </c>
      <c r="E95">
        <v>0.65</v>
      </c>
      <c r="F95">
        <v>12501</v>
      </c>
      <c r="G95">
        <v>11147.05</v>
      </c>
      <c r="H95"/>
      <c r="I95">
        <v>1353.95</v>
      </c>
      <c r="J95">
        <v>11147.05</v>
      </c>
      <c r="K95">
        <v>0</v>
      </c>
    </row>
    <row r="96" spans="1:11" x14ac:dyDescent="0.25">
      <c r="A96">
        <v>1754</v>
      </c>
      <c r="B96" s="80"/>
      <c r="C96">
        <v>3009</v>
      </c>
      <c r="D96">
        <v>18084</v>
      </c>
      <c r="E96">
        <v>0.65</v>
      </c>
      <c r="F96">
        <v>18084</v>
      </c>
      <c r="G96">
        <v>16128.15</v>
      </c>
      <c r="H96"/>
      <c r="I96">
        <v>1955.85</v>
      </c>
      <c r="J96">
        <v>16128.15</v>
      </c>
      <c r="K96">
        <v>0</v>
      </c>
    </row>
    <row r="97" spans="1:11" x14ac:dyDescent="0.25">
      <c r="A97">
        <v>1756</v>
      </c>
      <c r="B97" s="80"/>
      <c r="C97">
        <v>720</v>
      </c>
      <c r="D97">
        <v>4350</v>
      </c>
      <c r="E97">
        <v>0.65</v>
      </c>
      <c r="F97">
        <v>4350</v>
      </c>
      <c r="G97">
        <v>3882</v>
      </c>
      <c r="H97"/>
      <c r="I97">
        <v>468</v>
      </c>
      <c r="J97">
        <v>3882</v>
      </c>
      <c r="K97">
        <v>0</v>
      </c>
    </row>
    <row r="98" spans="1:11" x14ac:dyDescent="0.25">
      <c r="A98">
        <v>1758</v>
      </c>
      <c r="B98" s="80"/>
      <c r="C98">
        <v>4270</v>
      </c>
      <c r="D98">
        <v>25764</v>
      </c>
      <c r="E98">
        <v>0.65</v>
      </c>
      <c r="F98">
        <v>25764</v>
      </c>
      <c r="G98">
        <v>20230.75</v>
      </c>
      <c r="H98"/>
      <c r="I98">
        <v>2775.5</v>
      </c>
      <c r="J98">
        <v>22988.5</v>
      </c>
      <c r="K98">
        <v>2757.75</v>
      </c>
    </row>
    <row r="99" spans="1:11" x14ac:dyDescent="0.25">
      <c r="A99">
        <v>1767</v>
      </c>
      <c r="B99" s="80"/>
      <c r="C99">
        <v>445</v>
      </c>
      <c r="D99">
        <v>2676</v>
      </c>
      <c r="E99">
        <v>0.65</v>
      </c>
      <c r="F99">
        <v>2676</v>
      </c>
      <c r="G99">
        <v>2386.75</v>
      </c>
      <c r="H99"/>
      <c r="I99">
        <v>289.25</v>
      </c>
      <c r="J99">
        <v>2386.75</v>
      </c>
      <c r="K99">
        <v>0</v>
      </c>
    </row>
    <row r="100" spans="1:11" x14ac:dyDescent="0.25">
      <c r="A100">
        <v>1808</v>
      </c>
      <c r="B100" s="80"/>
      <c r="C100">
        <v>4291</v>
      </c>
      <c r="D100">
        <v>25850</v>
      </c>
      <c r="E100">
        <v>0.65</v>
      </c>
      <c r="F100">
        <v>25850</v>
      </c>
      <c r="G100">
        <v>23060.85</v>
      </c>
      <c r="H100"/>
      <c r="I100">
        <v>2789.15</v>
      </c>
      <c r="J100">
        <v>23060.85</v>
      </c>
      <c r="K100">
        <v>0</v>
      </c>
    </row>
    <row r="101" spans="1:11" x14ac:dyDescent="0.25">
      <c r="A101">
        <v>1815</v>
      </c>
      <c r="B101" s="80"/>
      <c r="C101">
        <v>2128</v>
      </c>
      <c r="D101">
        <v>12807</v>
      </c>
      <c r="E101">
        <v>0.65</v>
      </c>
      <c r="F101">
        <v>12807</v>
      </c>
      <c r="G101">
        <v>11423.8</v>
      </c>
      <c r="H101"/>
      <c r="I101">
        <v>1383.2</v>
      </c>
      <c r="J101">
        <v>11423.8</v>
      </c>
      <c r="K101">
        <v>0</v>
      </c>
    </row>
    <row r="102" spans="1:11" x14ac:dyDescent="0.25">
      <c r="A102">
        <v>1887</v>
      </c>
      <c r="B102" s="80"/>
      <c r="C102">
        <v>249</v>
      </c>
      <c r="D102">
        <v>1502</v>
      </c>
      <c r="E102">
        <v>0.6</v>
      </c>
      <c r="F102">
        <v>1502</v>
      </c>
      <c r="G102">
        <v>1628</v>
      </c>
      <c r="H102"/>
      <c r="I102">
        <v>149.4</v>
      </c>
      <c r="J102">
        <v>1352.6</v>
      </c>
      <c r="K102">
        <v>-275.39999999999998</v>
      </c>
    </row>
    <row r="103" spans="1:11" x14ac:dyDescent="0.25">
      <c r="A103">
        <v>1898</v>
      </c>
      <c r="B103" s="80"/>
      <c r="C103">
        <v>1905</v>
      </c>
      <c r="D103">
        <v>11502</v>
      </c>
      <c r="E103">
        <v>0.65</v>
      </c>
      <c r="F103">
        <v>11502</v>
      </c>
      <c r="G103">
        <v>10263.75</v>
      </c>
      <c r="H103"/>
      <c r="I103">
        <v>1238.25</v>
      </c>
      <c r="J103">
        <v>10263.75</v>
      </c>
      <c r="K103">
        <v>0</v>
      </c>
    </row>
    <row r="104" spans="1:11" x14ac:dyDescent="0.25">
      <c r="A104">
        <v>1912</v>
      </c>
      <c r="B104" s="80"/>
      <c r="C104">
        <v>6331</v>
      </c>
      <c r="D104">
        <v>38073</v>
      </c>
      <c r="E104">
        <v>0.65</v>
      </c>
      <c r="F104">
        <v>38073</v>
      </c>
      <c r="G104">
        <v>33957.85</v>
      </c>
      <c r="H104"/>
      <c r="I104">
        <v>4115.1499999999996</v>
      </c>
      <c r="J104">
        <v>33957.85</v>
      </c>
      <c r="K104">
        <v>0</v>
      </c>
    </row>
    <row r="105" spans="1:11" x14ac:dyDescent="0.25">
      <c r="A105">
        <v>1932</v>
      </c>
      <c r="B105" s="80"/>
      <c r="C105">
        <v>740</v>
      </c>
      <c r="D105">
        <v>4464</v>
      </c>
      <c r="E105">
        <v>0.65</v>
      </c>
      <c r="F105">
        <v>4464</v>
      </c>
      <c r="G105">
        <v>3983</v>
      </c>
      <c r="H105"/>
      <c r="I105">
        <v>481</v>
      </c>
      <c r="J105">
        <v>3983</v>
      </c>
      <c r="K105">
        <v>0</v>
      </c>
    </row>
    <row r="106" spans="1:11" x14ac:dyDescent="0.25">
      <c r="A106">
        <v>1944</v>
      </c>
      <c r="B106" s="80"/>
      <c r="C106">
        <v>1290</v>
      </c>
      <c r="D106">
        <v>7768</v>
      </c>
      <c r="E106">
        <v>0.65</v>
      </c>
      <c r="F106">
        <v>7768</v>
      </c>
      <c r="G106">
        <v>6929.5</v>
      </c>
      <c r="H106"/>
      <c r="I106">
        <v>838.5</v>
      </c>
      <c r="J106">
        <v>6929.5</v>
      </c>
      <c r="K106">
        <v>0</v>
      </c>
    </row>
    <row r="107" spans="1:11" x14ac:dyDescent="0.25">
      <c r="A107">
        <v>1947</v>
      </c>
      <c r="B107" s="80"/>
      <c r="C107">
        <v>4317</v>
      </c>
      <c r="D107">
        <v>26008</v>
      </c>
      <c r="E107">
        <v>0.65</v>
      </c>
      <c r="F107">
        <v>26008</v>
      </c>
      <c r="G107">
        <v>23201.95</v>
      </c>
      <c r="H107"/>
      <c r="I107">
        <v>2806.05</v>
      </c>
      <c r="J107">
        <v>23201.95</v>
      </c>
      <c r="K107">
        <v>0</v>
      </c>
    </row>
    <row r="108" spans="1:11" x14ac:dyDescent="0.25">
      <c r="A108">
        <v>1975</v>
      </c>
      <c r="B108" s="80"/>
      <c r="C108">
        <v>955</v>
      </c>
      <c r="D108">
        <v>5763</v>
      </c>
      <c r="E108">
        <v>0.65</v>
      </c>
      <c r="F108">
        <v>5763</v>
      </c>
      <c r="G108">
        <v>5142.25</v>
      </c>
      <c r="H108"/>
      <c r="I108">
        <v>620.75</v>
      </c>
      <c r="J108">
        <v>5142.25</v>
      </c>
      <c r="K108">
        <v>0</v>
      </c>
    </row>
    <row r="109" spans="1:11" x14ac:dyDescent="0.25">
      <c r="A109">
        <v>1980</v>
      </c>
      <c r="B109" s="80"/>
      <c r="C109">
        <v>0</v>
      </c>
      <c r="D109">
        <v>0</v>
      </c>
      <c r="E109"/>
      <c r="F109">
        <v>0</v>
      </c>
      <c r="G109">
        <v>0</v>
      </c>
      <c r="H109"/>
      <c r="I109">
        <v>0</v>
      </c>
      <c r="J109">
        <v>0</v>
      </c>
      <c r="K109">
        <v>0</v>
      </c>
    </row>
    <row r="110" spans="1:11" x14ac:dyDescent="0.25">
      <c r="A110">
        <v>1985</v>
      </c>
      <c r="B110" s="80"/>
      <c r="C110">
        <v>702</v>
      </c>
      <c r="D110">
        <v>4229</v>
      </c>
      <c r="E110">
        <v>0.65</v>
      </c>
      <c r="F110">
        <v>4229</v>
      </c>
      <c r="G110">
        <v>3772.7</v>
      </c>
      <c r="H110"/>
      <c r="I110">
        <v>456.3</v>
      </c>
      <c r="J110">
        <v>3772.7</v>
      </c>
      <c r="K110">
        <v>0</v>
      </c>
    </row>
    <row r="111" spans="1:11" x14ac:dyDescent="0.25">
      <c r="A111">
        <v>1989</v>
      </c>
      <c r="B111" s="80"/>
      <c r="C111">
        <v>4416</v>
      </c>
      <c r="D111">
        <v>26643</v>
      </c>
      <c r="E111">
        <v>0.65</v>
      </c>
      <c r="F111">
        <v>26643</v>
      </c>
      <c r="G111">
        <v>23772.6</v>
      </c>
      <c r="H111"/>
      <c r="I111">
        <v>2870.4</v>
      </c>
      <c r="J111">
        <v>23772.6</v>
      </c>
      <c r="K111">
        <v>0</v>
      </c>
    </row>
    <row r="112" spans="1:11" x14ac:dyDescent="0.25">
      <c r="A112">
        <v>2004</v>
      </c>
      <c r="B112" s="80"/>
      <c r="C112">
        <v>4685</v>
      </c>
      <c r="D112">
        <v>28212</v>
      </c>
      <c r="E112">
        <v>0.65</v>
      </c>
      <c r="F112">
        <v>28212</v>
      </c>
      <c r="G112">
        <v>25166.75</v>
      </c>
      <c r="H112"/>
      <c r="I112">
        <v>3045.25</v>
      </c>
      <c r="J112">
        <v>25166.75</v>
      </c>
      <c r="K112">
        <v>0</v>
      </c>
    </row>
    <row r="113" spans="1:11" x14ac:dyDescent="0.25">
      <c r="A113">
        <v>2021</v>
      </c>
      <c r="B113" s="80"/>
      <c r="C113">
        <v>3552</v>
      </c>
      <c r="D113">
        <v>21434</v>
      </c>
      <c r="E113">
        <v>0.65</v>
      </c>
      <c r="F113">
        <v>21434</v>
      </c>
      <c r="G113">
        <v>19125.2</v>
      </c>
      <c r="H113"/>
      <c r="I113">
        <v>2308.8000000000002</v>
      </c>
      <c r="J113">
        <v>19125.2</v>
      </c>
      <c r="K113">
        <v>0</v>
      </c>
    </row>
    <row r="114" spans="1:11" x14ac:dyDescent="0.25">
      <c r="A114">
        <v>2026</v>
      </c>
      <c r="B114" s="80"/>
      <c r="C114">
        <v>22383</v>
      </c>
      <c r="D114">
        <v>134631</v>
      </c>
      <c r="E114">
        <v>0.65</v>
      </c>
      <c r="F114">
        <v>134631</v>
      </c>
      <c r="G114">
        <v>118791.05</v>
      </c>
      <c r="H114"/>
      <c r="I114">
        <v>14548.95</v>
      </c>
      <c r="J114">
        <v>120082.05</v>
      </c>
      <c r="K114">
        <v>1122</v>
      </c>
    </row>
    <row r="115" spans="1:11" x14ac:dyDescent="0.25">
      <c r="A115">
        <v>2027</v>
      </c>
      <c r="B115" s="80"/>
      <c r="C115">
        <v>1580</v>
      </c>
      <c r="D115">
        <v>9511</v>
      </c>
      <c r="E115">
        <v>0.65</v>
      </c>
      <c r="F115">
        <v>9511</v>
      </c>
      <c r="G115">
        <v>8484</v>
      </c>
      <c r="H115"/>
      <c r="I115">
        <v>1027</v>
      </c>
      <c r="J115">
        <v>8484</v>
      </c>
      <c r="K115">
        <v>0</v>
      </c>
    </row>
    <row r="116" spans="1:11" x14ac:dyDescent="0.25">
      <c r="A116">
        <v>2028</v>
      </c>
      <c r="B116" s="80"/>
      <c r="C116">
        <v>7823</v>
      </c>
      <c r="D116">
        <v>47029</v>
      </c>
      <c r="E116">
        <v>0.65</v>
      </c>
      <c r="F116">
        <v>47029</v>
      </c>
      <c r="G116">
        <v>41944.05</v>
      </c>
      <c r="H116"/>
      <c r="I116">
        <v>5084.95</v>
      </c>
      <c r="J116">
        <v>41944.05</v>
      </c>
      <c r="K116">
        <v>0</v>
      </c>
    </row>
    <row r="117" spans="1:11" x14ac:dyDescent="0.25">
      <c r="A117">
        <v>2046</v>
      </c>
      <c r="B117" s="80"/>
      <c r="C117">
        <v>3063</v>
      </c>
      <c r="D117">
        <v>18431</v>
      </c>
      <c r="E117">
        <v>0.65</v>
      </c>
      <c r="F117">
        <v>18431</v>
      </c>
      <c r="G117">
        <v>16440.05</v>
      </c>
      <c r="H117"/>
      <c r="I117">
        <v>1990.95</v>
      </c>
      <c r="J117">
        <v>16440.05</v>
      </c>
      <c r="K117">
        <v>0</v>
      </c>
    </row>
    <row r="118" spans="1:11" x14ac:dyDescent="0.25">
      <c r="A118">
        <v>2048</v>
      </c>
      <c r="B118" s="80"/>
      <c r="C118">
        <v>3369</v>
      </c>
      <c r="D118">
        <v>20259</v>
      </c>
      <c r="E118">
        <v>0.65</v>
      </c>
      <c r="F118">
        <v>20259</v>
      </c>
      <c r="G118">
        <v>18069.150000000001</v>
      </c>
      <c r="H118"/>
      <c r="I118">
        <v>2189.85</v>
      </c>
      <c r="J118">
        <v>18069.150000000001</v>
      </c>
      <c r="K118">
        <v>0</v>
      </c>
    </row>
    <row r="119" spans="1:11" x14ac:dyDescent="0.25">
      <c r="A119">
        <v>2051</v>
      </c>
      <c r="B119" s="80"/>
      <c r="C119">
        <v>144</v>
      </c>
      <c r="D119">
        <v>888</v>
      </c>
      <c r="E119">
        <v>0.6</v>
      </c>
      <c r="F119">
        <v>888</v>
      </c>
      <c r="G119">
        <v>801.6</v>
      </c>
      <c r="H119"/>
      <c r="I119">
        <v>86.4</v>
      </c>
      <c r="J119">
        <v>801.6</v>
      </c>
      <c r="K119">
        <v>0</v>
      </c>
    </row>
    <row r="120" spans="1:11" x14ac:dyDescent="0.25">
      <c r="A120">
        <v>2053</v>
      </c>
      <c r="B120" s="80"/>
      <c r="C120">
        <v>1522</v>
      </c>
      <c r="D120">
        <v>9147</v>
      </c>
      <c r="E120">
        <v>0.65</v>
      </c>
      <c r="F120">
        <v>9147</v>
      </c>
      <c r="G120">
        <v>8157.7</v>
      </c>
      <c r="H120"/>
      <c r="I120">
        <v>989.3</v>
      </c>
      <c r="J120">
        <v>8157.7</v>
      </c>
      <c r="K120">
        <v>0</v>
      </c>
    </row>
    <row r="121" spans="1:11" x14ac:dyDescent="0.25">
      <c r="A121">
        <v>2057</v>
      </c>
      <c r="B121" s="80"/>
      <c r="C121">
        <v>5704</v>
      </c>
      <c r="D121">
        <v>34348</v>
      </c>
      <c r="E121">
        <v>0.65</v>
      </c>
      <c r="F121">
        <v>34348</v>
      </c>
      <c r="G121">
        <v>30640.400000000001</v>
      </c>
      <c r="H121"/>
      <c r="I121">
        <v>3707.6</v>
      </c>
      <c r="J121">
        <v>30640.400000000001</v>
      </c>
      <c r="K121">
        <v>0</v>
      </c>
    </row>
    <row r="122" spans="1:11" x14ac:dyDescent="0.25">
      <c r="A122">
        <v>2060</v>
      </c>
      <c r="B122" s="80"/>
      <c r="C122">
        <v>4107</v>
      </c>
      <c r="D122">
        <v>24711</v>
      </c>
      <c r="E122">
        <v>0.65</v>
      </c>
      <c r="F122">
        <v>24711</v>
      </c>
      <c r="G122">
        <v>22041.45</v>
      </c>
      <c r="H122"/>
      <c r="I122">
        <v>2669.55</v>
      </c>
      <c r="J122">
        <v>22041.45</v>
      </c>
      <c r="K122">
        <v>0</v>
      </c>
    </row>
    <row r="123" spans="1:11" x14ac:dyDescent="0.25">
      <c r="A123">
        <v>2061</v>
      </c>
      <c r="B123" s="80"/>
      <c r="C123">
        <v>5231</v>
      </c>
      <c r="D123">
        <v>31498</v>
      </c>
      <c r="E123">
        <v>0.65</v>
      </c>
      <c r="F123">
        <v>31498</v>
      </c>
      <c r="G123">
        <v>28097.85</v>
      </c>
      <c r="H123"/>
      <c r="I123">
        <v>3400.15</v>
      </c>
      <c r="J123">
        <v>28097.85</v>
      </c>
      <c r="K123">
        <v>0</v>
      </c>
    </row>
    <row r="124" spans="1:11" x14ac:dyDescent="0.25">
      <c r="A124">
        <v>2074</v>
      </c>
      <c r="B124" s="80"/>
      <c r="C124">
        <v>4057</v>
      </c>
      <c r="D124">
        <v>24393</v>
      </c>
      <c r="E124">
        <v>0.65</v>
      </c>
      <c r="F124">
        <v>24393</v>
      </c>
      <c r="G124">
        <v>21755.95</v>
      </c>
      <c r="H124"/>
      <c r="I124">
        <v>2637.05</v>
      </c>
      <c r="J124">
        <v>21755.95</v>
      </c>
      <c r="K124">
        <v>0</v>
      </c>
    </row>
    <row r="125" spans="1:11" x14ac:dyDescent="0.25">
      <c r="A125">
        <v>2077</v>
      </c>
      <c r="B125" s="80"/>
      <c r="C125">
        <v>236</v>
      </c>
      <c r="D125">
        <v>1416</v>
      </c>
      <c r="E125">
        <v>0.6</v>
      </c>
      <c r="F125">
        <v>1416</v>
      </c>
      <c r="G125">
        <v>1274.4000000000001</v>
      </c>
      <c r="H125"/>
      <c r="I125">
        <v>141.6</v>
      </c>
      <c r="J125">
        <v>1274.4000000000001</v>
      </c>
      <c r="K125">
        <v>0</v>
      </c>
    </row>
    <row r="126" spans="1:11" x14ac:dyDescent="0.25">
      <c r="A126">
        <v>2079</v>
      </c>
      <c r="B126" s="80"/>
      <c r="C126">
        <v>2234</v>
      </c>
      <c r="D126">
        <v>13435</v>
      </c>
      <c r="E126">
        <v>0.65</v>
      </c>
      <c r="F126">
        <v>13435</v>
      </c>
      <c r="G126">
        <v>11982.9</v>
      </c>
      <c r="H126"/>
      <c r="I126">
        <v>1452.1</v>
      </c>
      <c r="J126">
        <v>11982.9</v>
      </c>
      <c r="K126">
        <v>0</v>
      </c>
    </row>
    <row r="127" spans="1:11" x14ac:dyDescent="0.25">
      <c r="A127">
        <v>2086</v>
      </c>
      <c r="B127" s="80"/>
      <c r="C127">
        <v>530</v>
      </c>
      <c r="D127">
        <v>3181</v>
      </c>
      <c r="E127">
        <v>0.65</v>
      </c>
      <c r="F127">
        <v>3181</v>
      </c>
      <c r="G127">
        <v>2836.5</v>
      </c>
      <c r="H127"/>
      <c r="I127">
        <v>344.5</v>
      </c>
      <c r="J127">
        <v>2836.5</v>
      </c>
      <c r="K127">
        <v>0</v>
      </c>
    </row>
    <row r="128" spans="1:11" x14ac:dyDescent="0.25">
      <c r="A128">
        <v>2089</v>
      </c>
      <c r="B128" s="80"/>
      <c r="C128">
        <v>0</v>
      </c>
      <c r="D128">
        <v>0</v>
      </c>
      <c r="E128"/>
      <c r="F128">
        <v>0</v>
      </c>
      <c r="G128">
        <v>0</v>
      </c>
      <c r="H128"/>
      <c r="I128">
        <v>0</v>
      </c>
      <c r="J128">
        <v>0</v>
      </c>
      <c r="K128">
        <v>0</v>
      </c>
    </row>
    <row r="129" spans="1:11" x14ac:dyDescent="0.25">
      <c r="A129">
        <v>2092</v>
      </c>
      <c r="B129" s="80"/>
      <c r="C129">
        <v>7141</v>
      </c>
      <c r="D129">
        <v>42956</v>
      </c>
      <c r="E129">
        <v>0.65</v>
      </c>
      <c r="F129">
        <v>42956</v>
      </c>
      <c r="G129">
        <v>38314.35</v>
      </c>
      <c r="H129"/>
      <c r="I129">
        <v>4641.6499999999996</v>
      </c>
      <c r="J129">
        <v>38314.35</v>
      </c>
      <c r="K129">
        <v>0</v>
      </c>
    </row>
    <row r="130" spans="1:11" x14ac:dyDescent="0.25">
      <c r="A130">
        <v>2114</v>
      </c>
      <c r="B130" s="80"/>
      <c r="C130">
        <v>91</v>
      </c>
      <c r="D130">
        <v>547</v>
      </c>
      <c r="E130">
        <v>0.6</v>
      </c>
      <c r="F130">
        <v>547</v>
      </c>
      <c r="G130">
        <v>492.4</v>
      </c>
      <c r="H130"/>
      <c r="I130">
        <v>54.6</v>
      </c>
      <c r="J130">
        <v>492.4</v>
      </c>
      <c r="K130">
        <v>0</v>
      </c>
    </row>
    <row r="131" spans="1:11" x14ac:dyDescent="0.25">
      <c r="A131">
        <v>2116</v>
      </c>
      <c r="B131" s="80"/>
      <c r="C131">
        <v>3702</v>
      </c>
      <c r="D131">
        <v>22258</v>
      </c>
      <c r="E131">
        <v>0.65</v>
      </c>
      <c r="F131">
        <v>22258</v>
      </c>
      <c r="G131">
        <v>19851.7</v>
      </c>
      <c r="H131"/>
      <c r="I131">
        <v>2406.3000000000002</v>
      </c>
      <c r="J131">
        <v>19851.7</v>
      </c>
      <c r="K131">
        <v>0</v>
      </c>
    </row>
    <row r="132" spans="1:11" x14ac:dyDescent="0.25">
      <c r="A132">
        <v>2133</v>
      </c>
      <c r="B132" s="80"/>
      <c r="C132">
        <v>0</v>
      </c>
      <c r="D132">
        <v>0</v>
      </c>
      <c r="E132"/>
      <c r="F132">
        <v>0</v>
      </c>
      <c r="G132">
        <v>0</v>
      </c>
      <c r="H132"/>
      <c r="I132">
        <v>0</v>
      </c>
      <c r="J132">
        <v>0</v>
      </c>
      <c r="K132">
        <v>0</v>
      </c>
    </row>
    <row r="133" spans="1:11" x14ac:dyDescent="0.25">
      <c r="A133">
        <v>2153</v>
      </c>
      <c r="B133" s="80"/>
      <c r="C133">
        <v>1770</v>
      </c>
      <c r="D133">
        <v>10668</v>
      </c>
      <c r="E133">
        <v>0.65</v>
      </c>
      <c r="F133">
        <v>10668</v>
      </c>
      <c r="G133">
        <v>9517.5</v>
      </c>
      <c r="H133"/>
      <c r="I133">
        <v>1150.5</v>
      </c>
      <c r="J133">
        <v>9517.5</v>
      </c>
      <c r="K133">
        <v>0</v>
      </c>
    </row>
    <row r="134" spans="1:11" x14ac:dyDescent="0.25">
      <c r="A134">
        <v>2159</v>
      </c>
      <c r="B134" s="80"/>
      <c r="C134">
        <v>0</v>
      </c>
      <c r="D134">
        <v>0</v>
      </c>
      <c r="E134"/>
      <c r="F134">
        <v>0</v>
      </c>
      <c r="G134">
        <v>0</v>
      </c>
      <c r="H134"/>
      <c r="I134">
        <v>0</v>
      </c>
      <c r="J134">
        <v>0</v>
      </c>
      <c r="K134">
        <v>0</v>
      </c>
    </row>
    <row r="135" spans="1:11" x14ac:dyDescent="0.25">
      <c r="A135">
        <v>2170</v>
      </c>
      <c r="B135" s="80"/>
      <c r="C135">
        <v>10849</v>
      </c>
      <c r="D135">
        <v>65331</v>
      </c>
      <c r="E135">
        <v>0.65</v>
      </c>
      <c r="F135">
        <v>65331</v>
      </c>
      <c r="G135">
        <v>58279.15</v>
      </c>
      <c r="H135"/>
      <c r="I135">
        <v>7051.85</v>
      </c>
      <c r="J135">
        <v>58279.15</v>
      </c>
      <c r="K135">
        <v>0</v>
      </c>
    </row>
    <row r="136" spans="1:11" x14ac:dyDescent="0.25">
      <c r="A136">
        <v>2171</v>
      </c>
      <c r="B136" s="80"/>
      <c r="C136">
        <v>2354</v>
      </c>
      <c r="D136">
        <v>14174</v>
      </c>
      <c r="E136">
        <v>0.65</v>
      </c>
      <c r="F136">
        <v>14174</v>
      </c>
      <c r="G136">
        <v>12643.9</v>
      </c>
      <c r="H136"/>
      <c r="I136">
        <v>1530.1</v>
      </c>
      <c r="J136">
        <v>12643.9</v>
      </c>
      <c r="K136">
        <v>0</v>
      </c>
    </row>
    <row r="137" spans="1:11" x14ac:dyDescent="0.25">
      <c r="A137">
        <v>2176</v>
      </c>
      <c r="B137" s="80"/>
      <c r="C137">
        <v>4140</v>
      </c>
      <c r="D137">
        <v>24893</v>
      </c>
      <c r="E137">
        <v>0.65</v>
      </c>
      <c r="F137">
        <v>24893</v>
      </c>
      <c r="G137">
        <v>22202</v>
      </c>
      <c r="H137"/>
      <c r="I137">
        <v>2691</v>
      </c>
      <c r="J137">
        <v>22202</v>
      </c>
      <c r="K137">
        <v>0</v>
      </c>
    </row>
    <row r="138" spans="1:11" x14ac:dyDescent="0.25">
      <c r="A138">
        <v>2181</v>
      </c>
      <c r="B138" s="80"/>
      <c r="C138">
        <v>3249</v>
      </c>
      <c r="D138">
        <v>19505</v>
      </c>
      <c r="E138">
        <v>0.65</v>
      </c>
      <c r="F138">
        <v>19505</v>
      </c>
      <c r="G138">
        <v>17393.150000000001</v>
      </c>
      <c r="H138"/>
      <c r="I138">
        <v>2111.85</v>
      </c>
      <c r="J138">
        <v>17393.150000000001</v>
      </c>
      <c r="K138">
        <v>0</v>
      </c>
    </row>
    <row r="139" spans="1:11" x14ac:dyDescent="0.25">
      <c r="A139">
        <v>2191</v>
      </c>
      <c r="B139" s="80"/>
      <c r="C139">
        <v>3243</v>
      </c>
      <c r="D139">
        <v>19511</v>
      </c>
      <c r="E139">
        <v>0.65</v>
      </c>
      <c r="F139">
        <v>19511</v>
      </c>
      <c r="G139">
        <v>17403.05</v>
      </c>
      <c r="H139"/>
      <c r="I139">
        <v>2107.9499999999998</v>
      </c>
      <c r="J139">
        <v>17403.05</v>
      </c>
      <c r="K139">
        <v>0</v>
      </c>
    </row>
    <row r="140" spans="1:11" x14ac:dyDescent="0.25">
      <c r="A140">
        <v>2193</v>
      </c>
      <c r="B140" s="80"/>
      <c r="C140">
        <v>1198</v>
      </c>
      <c r="D140">
        <v>7189</v>
      </c>
      <c r="E140">
        <v>0.65</v>
      </c>
      <c r="F140">
        <v>7189</v>
      </c>
      <c r="G140">
        <v>6410.3</v>
      </c>
      <c r="H140"/>
      <c r="I140">
        <v>778.7</v>
      </c>
      <c r="J140">
        <v>6410.3</v>
      </c>
      <c r="K140">
        <v>0</v>
      </c>
    </row>
    <row r="141" spans="1:11" x14ac:dyDescent="0.25">
      <c r="A141">
        <v>2213</v>
      </c>
      <c r="B141" s="80"/>
      <c r="C141">
        <v>838</v>
      </c>
      <c r="D141">
        <v>5040</v>
      </c>
      <c r="E141">
        <v>0.65</v>
      </c>
      <c r="F141">
        <v>5040</v>
      </c>
      <c r="G141">
        <v>4495.3</v>
      </c>
      <c r="H141"/>
      <c r="I141">
        <v>544.70000000000005</v>
      </c>
      <c r="J141">
        <v>4495.3</v>
      </c>
      <c r="K141">
        <v>0</v>
      </c>
    </row>
    <row r="142" spans="1:11" x14ac:dyDescent="0.25">
      <c r="A142">
        <v>2219</v>
      </c>
      <c r="B142" s="80"/>
      <c r="C142">
        <v>822</v>
      </c>
      <c r="D142">
        <v>4932</v>
      </c>
      <c r="E142">
        <v>0.65</v>
      </c>
      <c r="F142">
        <v>4932</v>
      </c>
      <c r="G142">
        <v>3114.39</v>
      </c>
      <c r="H142"/>
      <c r="I142">
        <v>534.29999999999995</v>
      </c>
      <c r="J142">
        <v>4397.7</v>
      </c>
      <c r="K142">
        <v>1283.31</v>
      </c>
    </row>
    <row r="143" spans="1:11" x14ac:dyDescent="0.25">
      <c r="A143">
        <v>2230</v>
      </c>
      <c r="B143" s="80"/>
      <c r="C143">
        <v>2733</v>
      </c>
      <c r="D143">
        <v>16401</v>
      </c>
      <c r="E143">
        <v>0.65</v>
      </c>
      <c r="F143">
        <v>16401</v>
      </c>
      <c r="G143">
        <v>14624.55</v>
      </c>
      <c r="H143"/>
      <c r="I143">
        <v>1776.45</v>
      </c>
      <c r="J143">
        <v>14624.55</v>
      </c>
      <c r="K143">
        <v>0</v>
      </c>
    </row>
    <row r="144" spans="1:11" x14ac:dyDescent="0.25">
      <c r="A144">
        <v>2243</v>
      </c>
      <c r="B144" s="80"/>
      <c r="C144">
        <v>3</v>
      </c>
      <c r="D144">
        <v>18</v>
      </c>
      <c r="E144">
        <v>0</v>
      </c>
      <c r="F144">
        <v>18</v>
      </c>
      <c r="G144">
        <v>18</v>
      </c>
      <c r="H144"/>
      <c r="I144">
        <v>0</v>
      </c>
      <c r="J144">
        <v>18</v>
      </c>
      <c r="K144">
        <v>0</v>
      </c>
    </row>
    <row r="145" spans="1:11" x14ac:dyDescent="0.25">
      <c r="A145">
        <v>2246</v>
      </c>
      <c r="B145" s="80"/>
      <c r="C145">
        <v>0</v>
      </c>
      <c r="D145">
        <v>0</v>
      </c>
      <c r="E145"/>
      <c r="F145">
        <v>0</v>
      </c>
      <c r="G145">
        <v>0</v>
      </c>
      <c r="H145"/>
      <c r="I145">
        <v>0</v>
      </c>
      <c r="J145">
        <v>0</v>
      </c>
      <c r="K145">
        <v>0</v>
      </c>
    </row>
    <row r="146" spans="1:11" x14ac:dyDescent="0.25">
      <c r="A146">
        <v>2280</v>
      </c>
      <c r="B146" s="80"/>
      <c r="C146">
        <v>3596</v>
      </c>
      <c r="D146">
        <v>21588</v>
      </c>
      <c r="E146">
        <v>0.65</v>
      </c>
      <c r="F146">
        <v>21588</v>
      </c>
      <c r="G146">
        <v>18278.599999999999</v>
      </c>
      <c r="H146"/>
      <c r="I146">
        <v>2337.4</v>
      </c>
      <c r="J146">
        <v>19250.599999999999</v>
      </c>
      <c r="K146">
        <v>0</v>
      </c>
    </row>
    <row r="147" spans="1:11" x14ac:dyDescent="0.25">
      <c r="A147">
        <v>2281</v>
      </c>
      <c r="B147" s="80"/>
      <c r="C147">
        <v>964</v>
      </c>
      <c r="D147">
        <v>5820</v>
      </c>
      <c r="E147">
        <v>0.75</v>
      </c>
      <c r="F147">
        <v>5820</v>
      </c>
      <c r="G147">
        <v>5097</v>
      </c>
      <c r="H147"/>
      <c r="I147">
        <v>723</v>
      </c>
      <c r="J147">
        <v>5097</v>
      </c>
      <c r="K147">
        <v>0</v>
      </c>
    </row>
    <row r="148" spans="1:11" x14ac:dyDescent="0.25">
      <c r="A148">
        <v>2321</v>
      </c>
      <c r="B148" s="80"/>
      <c r="C148">
        <v>2405</v>
      </c>
      <c r="D148">
        <v>14468</v>
      </c>
      <c r="E148">
        <v>0.65</v>
      </c>
      <c r="F148">
        <v>14468</v>
      </c>
      <c r="G148">
        <v>7224</v>
      </c>
      <c r="H148"/>
      <c r="I148">
        <v>1563.25</v>
      </c>
      <c r="J148">
        <v>12904.75</v>
      </c>
      <c r="K148">
        <v>5680.75</v>
      </c>
    </row>
    <row r="149" spans="1:11" x14ac:dyDescent="0.25">
      <c r="A149">
        <v>2335</v>
      </c>
      <c r="B149" s="80"/>
      <c r="C149">
        <v>2321</v>
      </c>
      <c r="D149">
        <v>13985</v>
      </c>
      <c r="E149">
        <v>0.65</v>
      </c>
      <c r="F149">
        <v>13985</v>
      </c>
      <c r="G149">
        <v>12476.35</v>
      </c>
      <c r="H149"/>
      <c r="I149">
        <v>1508.65</v>
      </c>
      <c r="J149">
        <v>12476.35</v>
      </c>
      <c r="K149">
        <v>0</v>
      </c>
    </row>
    <row r="150" spans="1:11" x14ac:dyDescent="0.25">
      <c r="A150">
        <v>2399</v>
      </c>
      <c r="B150" s="80"/>
      <c r="C150">
        <v>1197</v>
      </c>
      <c r="D150">
        <v>7182</v>
      </c>
      <c r="E150">
        <v>0.65</v>
      </c>
      <c r="F150">
        <v>7182</v>
      </c>
      <c r="G150">
        <v>6403.95</v>
      </c>
      <c r="H150"/>
      <c r="I150">
        <v>778.05</v>
      </c>
      <c r="J150">
        <v>6403.95</v>
      </c>
      <c r="K150">
        <v>0</v>
      </c>
    </row>
    <row r="151" spans="1:11" x14ac:dyDescent="0.25">
      <c r="A151">
        <v>2423</v>
      </c>
      <c r="B151" s="80"/>
      <c r="C151">
        <v>1770</v>
      </c>
      <c r="D151">
        <v>10706</v>
      </c>
      <c r="E151">
        <v>0.65</v>
      </c>
      <c r="F151">
        <v>10706</v>
      </c>
      <c r="G151">
        <v>9555.5</v>
      </c>
      <c r="H151"/>
      <c r="I151">
        <v>1150.5</v>
      </c>
      <c r="J151">
        <v>9555.5</v>
      </c>
      <c r="K151">
        <v>0</v>
      </c>
    </row>
    <row r="152" spans="1:11" x14ac:dyDescent="0.25">
      <c r="A152">
        <v>2432</v>
      </c>
      <c r="B152" s="80"/>
      <c r="C152">
        <v>0</v>
      </c>
      <c r="D152">
        <v>0</v>
      </c>
      <c r="E152"/>
      <c r="F152">
        <v>0</v>
      </c>
      <c r="G152">
        <v>0</v>
      </c>
      <c r="H152"/>
      <c r="I152">
        <v>0</v>
      </c>
      <c r="J152">
        <v>0</v>
      </c>
      <c r="K152">
        <v>0</v>
      </c>
    </row>
    <row r="153" spans="1:11" x14ac:dyDescent="0.25">
      <c r="A153">
        <v>2433</v>
      </c>
      <c r="B153" s="80"/>
      <c r="C153">
        <v>2995</v>
      </c>
      <c r="D153">
        <v>18000</v>
      </c>
      <c r="E153">
        <v>0.65</v>
      </c>
      <c r="F153">
        <v>18000</v>
      </c>
      <c r="G153">
        <v>16053.25</v>
      </c>
      <c r="H153"/>
      <c r="I153">
        <v>1946.75</v>
      </c>
      <c r="J153">
        <v>16053.25</v>
      </c>
      <c r="K153">
        <v>0</v>
      </c>
    </row>
    <row r="154" spans="1:11" x14ac:dyDescent="0.25">
      <c r="A154">
        <v>2434</v>
      </c>
      <c r="B154" s="80"/>
      <c r="C154">
        <v>1010</v>
      </c>
      <c r="D154">
        <v>6099</v>
      </c>
      <c r="E154">
        <v>0.75</v>
      </c>
      <c r="F154">
        <v>6099</v>
      </c>
      <c r="G154">
        <v>5341.5</v>
      </c>
      <c r="H154"/>
      <c r="I154">
        <v>757.5</v>
      </c>
      <c r="J154">
        <v>5341.5</v>
      </c>
      <c r="K154">
        <v>0</v>
      </c>
    </row>
    <row r="155" spans="1:11" x14ac:dyDescent="0.25">
      <c r="A155">
        <v>2442</v>
      </c>
      <c r="B155" s="80"/>
      <c r="C155">
        <v>1249</v>
      </c>
      <c r="D155">
        <v>7532</v>
      </c>
      <c r="E155">
        <v>0.65</v>
      </c>
      <c r="F155">
        <v>7532</v>
      </c>
      <c r="G155">
        <v>6720.15</v>
      </c>
      <c r="H155"/>
      <c r="I155">
        <v>811.85</v>
      </c>
      <c r="J155">
        <v>6720.15</v>
      </c>
      <c r="K155">
        <v>0</v>
      </c>
    </row>
    <row r="156" spans="1:11" x14ac:dyDescent="0.25">
      <c r="A156">
        <v>2447</v>
      </c>
      <c r="B156" s="80"/>
      <c r="C156">
        <v>835</v>
      </c>
      <c r="D156">
        <v>5014</v>
      </c>
      <c r="E156">
        <v>0.65</v>
      </c>
      <c r="F156">
        <v>5014</v>
      </c>
      <c r="G156">
        <v>4471.25</v>
      </c>
      <c r="H156"/>
      <c r="I156">
        <v>542.75</v>
      </c>
      <c r="J156">
        <v>4471.25</v>
      </c>
      <c r="K156">
        <v>0</v>
      </c>
    </row>
    <row r="157" spans="1:11" x14ac:dyDescent="0.25">
      <c r="A157">
        <v>2448</v>
      </c>
      <c r="B157" s="80"/>
      <c r="C157">
        <v>0</v>
      </c>
      <c r="D157">
        <v>0</v>
      </c>
      <c r="E157"/>
      <c r="F157">
        <v>0</v>
      </c>
      <c r="G157">
        <v>0</v>
      </c>
      <c r="H157"/>
      <c r="I157">
        <v>0</v>
      </c>
      <c r="J157">
        <v>0</v>
      </c>
      <c r="K157">
        <v>0</v>
      </c>
    </row>
    <row r="158" spans="1:11" x14ac:dyDescent="0.25">
      <c r="A158">
        <v>2525</v>
      </c>
      <c r="B158" s="80"/>
      <c r="C158">
        <v>4762</v>
      </c>
      <c r="D158">
        <v>28626</v>
      </c>
      <c r="E158">
        <v>0.65</v>
      </c>
      <c r="F158">
        <v>28626</v>
      </c>
      <c r="G158">
        <v>25530.7</v>
      </c>
      <c r="H158"/>
      <c r="I158">
        <v>3095.3</v>
      </c>
      <c r="J158">
        <v>25530.7</v>
      </c>
      <c r="K158">
        <v>0</v>
      </c>
    </row>
    <row r="159" spans="1:11" x14ac:dyDescent="0.25">
      <c r="A159">
        <v>2540</v>
      </c>
      <c r="B159" s="80"/>
      <c r="C159">
        <v>3606</v>
      </c>
      <c r="D159">
        <v>21818</v>
      </c>
      <c r="E159">
        <v>0.65</v>
      </c>
      <c r="F159">
        <v>21818</v>
      </c>
      <c r="G159">
        <v>19474.099999999999</v>
      </c>
      <c r="H159"/>
      <c r="I159">
        <v>2343.9</v>
      </c>
      <c r="J159">
        <v>19474.099999999999</v>
      </c>
      <c r="K159">
        <v>0</v>
      </c>
    </row>
    <row r="160" spans="1:11" x14ac:dyDescent="0.25">
      <c r="A160">
        <v>2565</v>
      </c>
      <c r="B160" s="80"/>
      <c r="C160">
        <v>4344</v>
      </c>
      <c r="D160">
        <v>26095</v>
      </c>
      <c r="E160">
        <v>0.65</v>
      </c>
      <c r="F160">
        <v>26095</v>
      </c>
      <c r="G160">
        <v>23271.4</v>
      </c>
      <c r="H160"/>
      <c r="I160">
        <v>2823.6</v>
      </c>
      <c r="J160">
        <v>23271.4</v>
      </c>
      <c r="K160">
        <v>0</v>
      </c>
    </row>
    <row r="161" spans="1:11" x14ac:dyDescent="0.25">
      <c r="A161">
        <v>2718</v>
      </c>
      <c r="B161" s="80"/>
      <c r="C161">
        <v>1649</v>
      </c>
      <c r="D161">
        <v>9971</v>
      </c>
      <c r="E161">
        <v>0.65</v>
      </c>
      <c r="F161">
        <v>9971</v>
      </c>
      <c r="G161">
        <v>8899.15</v>
      </c>
      <c r="H161"/>
      <c r="I161">
        <v>1071.8499999999999</v>
      </c>
      <c r="J161">
        <v>8899.15</v>
      </c>
      <c r="K161">
        <v>0</v>
      </c>
    </row>
    <row r="162" spans="1:11" x14ac:dyDescent="0.25">
      <c r="A162">
        <v>3002</v>
      </c>
      <c r="B162" s="80"/>
      <c r="C162">
        <v>1328</v>
      </c>
      <c r="D162">
        <v>7980</v>
      </c>
      <c r="E162">
        <v>0.65</v>
      </c>
      <c r="F162">
        <v>7980</v>
      </c>
      <c r="G162">
        <v>7116.8</v>
      </c>
      <c r="H162"/>
      <c r="I162">
        <v>863.2</v>
      </c>
      <c r="J162">
        <v>7116.8</v>
      </c>
      <c r="K162">
        <v>0</v>
      </c>
    </row>
    <row r="163" spans="1:11" x14ac:dyDescent="0.25">
      <c r="A163">
        <v>3008</v>
      </c>
      <c r="B163" s="80"/>
      <c r="C163">
        <v>1821</v>
      </c>
      <c r="D163">
        <v>10958</v>
      </c>
      <c r="E163">
        <v>0.65</v>
      </c>
      <c r="F163">
        <v>10958</v>
      </c>
      <c r="G163">
        <v>9774.35</v>
      </c>
      <c r="H163"/>
      <c r="I163">
        <v>1183.6500000000001</v>
      </c>
      <c r="J163">
        <v>9774.35</v>
      </c>
      <c r="K163">
        <v>0</v>
      </c>
    </row>
    <row r="164" spans="1:11" x14ac:dyDescent="0.25">
      <c r="A164">
        <v>3009</v>
      </c>
      <c r="B164" s="80"/>
      <c r="C164">
        <v>732</v>
      </c>
      <c r="D164">
        <v>4398</v>
      </c>
      <c r="E164">
        <v>0.65</v>
      </c>
      <c r="F164">
        <v>4398</v>
      </c>
      <c r="G164">
        <v>3922.2</v>
      </c>
      <c r="H164"/>
      <c r="I164">
        <v>475.8</v>
      </c>
      <c r="J164">
        <v>3922.2</v>
      </c>
      <c r="K164">
        <v>0</v>
      </c>
    </row>
    <row r="165" spans="1:11" x14ac:dyDescent="0.25">
      <c r="A165">
        <v>3010</v>
      </c>
      <c r="B165" s="80"/>
      <c r="C165">
        <v>3239</v>
      </c>
      <c r="D165">
        <v>19506</v>
      </c>
      <c r="E165">
        <v>0.65</v>
      </c>
      <c r="F165">
        <v>19506</v>
      </c>
      <c r="G165">
        <v>17400.650000000001</v>
      </c>
      <c r="H165"/>
      <c r="I165">
        <v>2105.35</v>
      </c>
      <c r="J165">
        <v>17400.650000000001</v>
      </c>
      <c r="K165">
        <v>0</v>
      </c>
    </row>
    <row r="166" spans="1:11" x14ac:dyDescent="0.25">
      <c r="A166">
        <v>3011</v>
      </c>
      <c r="B166" s="80"/>
      <c r="C166">
        <v>7363</v>
      </c>
      <c r="D166">
        <v>44356</v>
      </c>
      <c r="E166">
        <v>0.65</v>
      </c>
      <c r="F166">
        <v>44356</v>
      </c>
      <c r="G166">
        <v>39570.050000000003</v>
      </c>
      <c r="H166"/>
      <c r="I166">
        <v>4785.95</v>
      </c>
      <c r="J166">
        <v>39570.050000000003</v>
      </c>
      <c r="K166">
        <v>0</v>
      </c>
    </row>
    <row r="167" spans="1:11" x14ac:dyDescent="0.25">
      <c r="A167">
        <v>3014</v>
      </c>
      <c r="B167" s="80"/>
      <c r="C167">
        <v>554</v>
      </c>
      <c r="D167">
        <v>3324</v>
      </c>
      <c r="E167">
        <v>0.65</v>
      </c>
      <c r="F167">
        <v>3324</v>
      </c>
      <c r="G167">
        <v>2450.33</v>
      </c>
      <c r="H167"/>
      <c r="I167">
        <v>360.1</v>
      </c>
      <c r="J167">
        <v>2963.9</v>
      </c>
      <c r="K167">
        <v>513.57000000000005</v>
      </c>
    </row>
    <row r="168" spans="1:11" x14ac:dyDescent="0.25">
      <c r="A168">
        <v>3020</v>
      </c>
      <c r="B168" s="80"/>
      <c r="C168">
        <v>5442</v>
      </c>
      <c r="D168">
        <v>32786</v>
      </c>
      <c r="E168">
        <v>0.65</v>
      </c>
      <c r="F168">
        <v>32786</v>
      </c>
      <c r="G168">
        <v>28371.7</v>
      </c>
      <c r="H168"/>
      <c r="I168">
        <v>3537.3</v>
      </c>
      <c r="J168">
        <v>29248.7</v>
      </c>
      <c r="K168">
        <v>0</v>
      </c>
    </row>
    <row r="169" spans="1:11" x14ac:dyDescent="0.25">
      <c r="A169">
        <v>3036</v>
      </c>
      <c r="B169" s="80"/>
      <c r="C169">
        <v>0</v>
      </c>
      <c r="D169">
        <v>0</v>
      </c>
      <c r="E169"/>
      <c r="F169">
        <v>0</v>
      </c>
      <c r="G169">
        <v>0</v>
      </c>
      <c r="H169"/>
      <c r="I169">
        <v>0</v>
      </c>
      <c r="J169">
        <v>0</v>
      </c>
      <c r="K169">
        <v>0</v>
      </c>
    </row>
    <row r="170" spans="1:11" x14ac:dyDescent="0.25">
      <c r="A170">
        <v>3038</v>
      </c>
      <c r="B170" s="80"/>
      <c r="C170">
        <v>0</v>
      </c>
      <c r="D170">
        <v>0</v>
      </c>
      <c r="E170"/>
      <c r="F170">
        <v>0</v>
      </c>
      <c r="G170">
        <v>0</v>
      </c>
      <c r="H170"/>
      <c r="I170">
        <v>0</v>
      </c>
      <c r="J170">
        <v>0</v>
      </c>
      <c r="K170">
        <v>0</v>
      </c>
    </row>
    <row r="171" spans="1:11" x14ac:dyDescent="0.25">
      <c r="A171">
        <v>3050</v>
      </c>
      <c r="B171" s="80"/>
      <c r="C171">
        <v>428</v>
      </c>
      <c r="D171">
        <v>2568</v>
      </c>
      <c r="E171">
        <v>0.65</v>
      </c>
      <c r="F171">
        <v>2568</v>
      </c>
      <c r="G171">
        <v>2289.8000000000002</v>
      </c>
      <c r="H171"/>
      <c r="I171">
        <v>278.2</v>
      </c>
      <c r="J171">
        <v>2289.8000000000002</v>
      </c>
      <c r="K171">
        <v>0</v>
      </c>
    </row>
    <row r="172" spans="1:11" x14ac:dyDescent="0.25">
      <c r="A172">
        <v>3065</v>
      </c>
      <c r="B172" s="80"/>
      <c r="C172">
        <v>14046</v>
      </c>
      <c r="D172">
        <v>84494</v>
      </c>
      <c r="E172">
        <v>0.65</v>
      </c>
      <c r="F172">
        <v>84494</v>
      </c>
      <c r="G172">
        <v>75364.100000000006</v>
      </c>
      <c r="H172"/>
      <c r="I172">
        <v>9129.9</v>
      </c>
      <c r="J172">
        <v>75364.100000000006</v>
      </c>
      <c r="K172">
        <v>0</v>
      </c>
    </row>
    <row r="173" spans="1:11" x14ac:dyDescent="0.25">
      <c r="A173">
        <v>3074</v>
      </c>
      <c r="B173" s="80"/>
      <c r="C173">
        <v>0</v>
      </c>
      <c r="D173">
        <v>0</v>
      </c>
      <c r="E173"/>
      <c r="F173">
        <v>0</v>
      </c>
      <c r="G173">
        <v>0</v>
      </c>
      <c r="H173"/>
      <c r="I173">
        <v>0</v>
      </c>
      <c r="J173">
        <v>0</v>
      </c>
      <c r="K173">
        <v>0</v>
      </c>
    </row>
    <row r="174" spans="1:11" x14ac:dyDescent="0.25">
      <c r="A174">
        <v>3084</v>
      </c>
      <c r="B174" s="80"/>
      <c r="C174">
        <v>923</v>
      </c>
      <c r="D174">
        <v>5541</v>
      </c>
      <c r="E174">
        <v>0.65</v>
      </c>
      <c r="F174">
        <v>5541</v>
      </c>
      <c r="G174">
        <v>4941.05</v>
      </c>
      <c r="H174"/>
      <c r="I174">
        <v>599.95000000000005</v>
      </c>
      <c r="J174">
        <v>4941.05</v>
      </c>
      <c r="K174">
        <v>0</v>
      </c>
    </row>
    <row r="175" spans="1:11" x14ac:dyDescent="0.25">
      <c r="A175">
        <v>3106</v>
      </c>
      <c r="B175" s="80"/>
      <c r="C175">
        <v>4696</v>
      </c>
      <c r="D175">
        <v>28275</v>
      </c>
      <c r="E175">
        <v>0.75</v>
      </c>
      <c r="F175">
        <v>28275</v>
      </c>
      <c r="G175">
        <v>24753</v>
      </c>
      <c r="H175"/>
      <c r="I175">
        <v>3522</v>
      </c>
      <c r="J175">
        <v>24753</v>
      </c>
      <c r="K175">
        <v>0</v>
      </c>
    </row>
    <row r="176" spans="1:11" x14ac:dyDescent="0.25">
      <c r="A176">
        <v>3185</v>
      </c>
      <c r="B176" s="80"/>
      <c r="C176">
        <v>961</v>
      </c>
      <c r="D176">
        <v>5816</v>
      </c>
      <c r="E176">
        <v>0.65</v>
      </c>
      <c r="F176">
        <v>5816</v>
      </c>
      <c r="G176">
        <v>5191.3500000000004</v>
      </c>
      <c r="H176"/>
      <c r="I176">
        <v>624.65</v>
      </c>
      <c r="J176">
        <v>5191.3500000000004</v>
      </c>
      <c r="K176">
        <v>0</v>
      </c>
    </row>
    <row r="177" spans="1:11" x14ac:dyDescent="0.25">
      <c r="A177">
        <v>3188</v>
      </c>
      <c r="B177" s="80"/>
      <c r="C177">
        <v>1516</v>
      </c>
      <c r="D177">
        <v>9152</v>
      </c>
      <c r="E177">
        <v>0.65</v>
      </c>
      <c r="F177">
        <v>9152</v>
      </c>
      <c r="G177">
        <v>8166.6</v>
      </c>
      <c r="H177"/>
      <c r="I177">
        <v>985.4</v>
      </c>
      <c r="J177">
        <v>8166.6</v>
      </c>
      <c r="K177">
        <v>0</v>
      </c>
    </row>
    <row r="178" spans="1:11" x14ac:dyDescent="0.25">
      <c r="A178">
        <v>3202</v>
      </c>
      <c r="B178" s="80"/>
      <c r="C178">
        <v>0</v>
      </c>
      <c r="D178">
        <v>0</v>
      </c>
      <c r="E178"/>
      <c r="F178">
        <v>0</v>
      </c>
      <c r="G178">
        <v>0</v>
      </c>
      <c r="H178"/>
      <c r="I178">
        <v>0</v>
      </c>
      <c r="J178">
        <v>0</v>
      </c>
      <c r="K178">
        <v>0</v>
      </c>
    </row>
    <row r="179" spans="1:11" x14ac:dyDescent="0.25">
      <c r="A179">
        <v>3203</v>
      </c>
      <c r="B179" s="80"/>
      <c r="C179">
        <v>1387</v>
      </c>
      <c r="D179">
        <v>8458</v>
      </c>
      <c r="E179">
        <v>0.65</v>
      </c>
      <c r="F179">
        <v>8458</v>
      </c>
      <c r="G179">
        <v>7556.45</v>
      </c>
      <c r="H179"/>
      <c r="I179">
        <v>901.55</v>
      </c>
      <c r="J179">
        <v>7556.45</v>
      </c>
      <c r="K179">
        <v>0</v>
      </c>
    </row>
    <row r="180" spans="1:11" x14ac:dyDescent="0.25">
      <c r="A180">
        <v>3208</v>
      </c>
      <c r="B180" s="80"/>
      <c r="C180">
        <v>434</v>
      </c>
      <c r="D180">
        <v>2616</v>
      </c>
      <c r="E180">
        <v>0.65</v>
      </c>
      <c r="F180">
        <v>2616</v>
      </c>
      <c r="G180">
        <v>2333.9</v>
      </c>
      <c r="H180"/>
      <c r="I180">
        <v>282.10000000000002</v>
      </c>
      <c r="J180">
        <v>2333.9</v>
      </c>
      <c r="K180">
        <v>0</v>
      </c>
    </row>
    <row r="181" spans="1:11" x14ac:dyDescent="0.25">
      <c r="A181">
        <v>3211</v>
      </c>
      <c r="B181" s="80"/>
      <c r="C181">
        <v>2483</v>
      </c>
      <c r="D181">
        <v>14946</v>
      </c>
      <c r="E181">
        <v>0.65</v>
      </c>
      <c r="F181">
        <v>14946</v>
      </c>
      <c r="G181">
        <v>13332.05</v>
      </c>
      <c r="H181"/>
      <c r="I181">
        <v>1613.95</v>
      </c>
      <c r="J181">
        <v>13332.05</v>
      </c>
      <c r="K181">
        <v>0</v>
      </c>
    </row>
    <row r="182" spans="1:11" x14ac:dyDescent="0.25">
      <c r="A182">
        <v>3213</v>
      </c>
      <c r="B182" s="80"/>
      <c r="C182">
        <v>817</v>
      </c>
      <c r="D182">
        <v>4926</v>
      </c>
      <c r="E182">
        <v>0.65</v>
      </c>
      <c r="F182">
        <v>4926</v>
      </c>
      <c r="G182">
        <v>3649.95</v>
      </c>
      <c r="H182"/>
      <c r="I182">
        <v>531.04999999999995</v>
      </c>
      <c r="J182">
        <v>4394.95</v>
      </c>
      <c r="K182">
        <v>0</v>
      </c>
    </row>
    <row r="183" spans="1:11" x14ac:dyDescent="0.25">
      <c r="A183">
        <v>3222</v>
      </c>
      <c r="B183" s="80"/>
      <c r="C183">
        <v>1801</v>
      </c>
      <c r="D183">
        <v>10831</v>
      </c>
      <c r="E183">
        <v>0.65</v>
      </c>
      <c r="F183">
        <v>10831</v>
      </c>
      <c r="G183">
        <v>9660.35</v>
      </c>
      <c r="H183"/>
      <c r="I183">
        <v>1170.6500000000001</v>
      </c>
      <c r="J183">
        <v>9660.35</v>
      </c>
      <c r="K183">
        <v>0</v>
      </c>
    </row>
    <row r="184" spans="1:11" x14ac:dyDescent="0.25">
      <c r="A184">
        <v>3224</v>
      </c>
      <c r="B184" s="80"/>
      <c r="C184">
        <v>1764</v>
      </c>
      <c r="D184">
        <v>10614</v>
      </c>
      <c r="E184">
        <v>0.65</v>
      </c>
      <c r="F184">
        <v>10614</v>
      </c>
      <c r="G184">
        <v>8813.4</v>
      </c>
      <c r="H184"/>
      <c r="I184">
        <v>1146.5999999999999</v>
      </c>
      <c r="J184">
        <v>9467.4</v>
      </c>
      <c r="K184">
        <v>654</v>
      </c>
    </row>
    <row r="185" spans="1:11" x14ac:dyDescent="0.25">
      <c r="A185">
        <v>3225</v>
      </c>
      <c r="B185" s="80"/>
      <c r="C185">
        <v>1104</v>
      </c>
      <c r="D185">
        <v>6665</v>
      </c>
      <c r="E185">
        <v>0.65</v>
      </c>
      <c r="F185">
        <v>6665</v>
      </c>
      <c r="G185">
        <v>5179.3</v>
      </c>
      <c r="H185"/>
      <c r="I185">
        <v>717.6</v>
      </c>
      <c r="J185">
        <v>5947.4</v>
      </c>
      <c r="K185">
        <v>768.1</v>
      </c>
    </row>
    <row r="186" spans="1:11" x14ac:dyDescent="0.25">
      <c r="A186">
        <v>3272</v>
      </c>
      <c r="B186" s="80"/>
      <c r="C186">
        <v>700</v>
      </c>
      <c r="D186">
        <v>4228</v>
      </c>
      <c r="E186">
        <v>0.65</v>
      </c>
      <c r="F186">
        <v>4228</v>
      </c>
      <c r="G186">
        <v>3773</v>
      </c>
      <c r="H186"/>
      <c r="I186">
        <v>455</v>
      </c>
      <c r="J186">
        <v>3773</v>
      </c>
      <c r="K186">
        <v>0</v>
      </c>
    </row>
    <row r="187" spans="1:11" x14ac:dyDescent="0.25">
      <c r="A187">
        <v>3283</v>
      </c>
      <c r="B187" s="80"/>
      <c r="C187">
        <v>103</v>
      </c>
      <c r="D187">
        <v>630</v>
      </c>
      <c r="E187">
        <v>0.6</v>
      </c>
      <c r="F187">
        <v>630</v>
      </c>
      <c r="G187">
        <v>762.6</v>
      </c>
      <c r="H187"/>
      <c r="I187">
        <v>61.8</v>
      </c>
      <c r="J187">
        <v>568.20000000000005</v>
      </c>
      <c r="K187">
        <v>-194.4</v>
      </c>
    </row>
    <row r="188" spans="1:11" x14ac:dyDescent="0.25">
      <c r="A188">
        <v>3314</v>
      </c>
      <c r="B188" s="80"/>
      <c r="C188">
        <v>788</v>
      </c>
      <c r="D188">
        <v>4741</v>
      </c>
      <c r="E188">
        <v>0.65</v>
      </c>
      <c r="F188">
        <v>4741</v>
      </c>
      <c r="G188">
        <v>4228.8</v>
      </c>
      <c r="H188"/>
      <c r="I188">
        <v>512.20000000000005</v>
      </c>
      <c r="J188">
        <v>4228.8</v>
      </c>
      <c r="K188">
        <v>0</v>
      </c>
    </row>
    <row r="189" spans="1:11" x14ac:dyDescent="0.25">
      <c r="A189">
        <v>3321</v>
      </c>
      <c r="B189" s="80"/>
      <c r="C189">
        <v>718</v>
      </c>
      <c r="D189">
        <v>4339</v>
      </c>
      <c r="E189">
        <v>0.65</v>
      </c>
      <c r="F189">
        <v>4339</v>
      </c>
      <c r="G189">
        <v>3872.3</v>
      </c>
      <c r="H189"/>
      <c r="I189">
        <v>466.7</v>
      </c>
      <c r="J189">
        <v>3872.3</v>
      </c>
      <c r="K189">
        <v>0</v>
      </c>
    </row>
    <row r="190" spans="1:11" x14ac:dyDescent="0.25">
      <c r="A190">
        <v>3324</v>
      </c>
      <c r="B190" s="80"/>
      <c r="C190">
        <v>1093</v>
      </c>
      <c r="D190">
        <v>6559</v>
      </c>
      <c r="E190">
        <v>0.65</v>
      </c>
      <c r="F190">
        <v>6559</v>
      </c>
      <c r="G190">
        <v>5655.95</v>
      </c>
      <c r="H190"/>
      <c r="I190">
        <v>710.45</v>
      </c>
      <c r="J190">
        <v>5848.55</v>
      </c>
      <c r="K190">
        <v>192.6</v>
      </c>
    </row>
    <row r="191" spans="1:11" x14ac:dyDescent="0.25">
      <c r="A191">
        <v>3330</v>
      </c>
      <c r="B191" s="80"/>
      <c r="C191">
        <v>4380</v>
      </c>
      <c r="D191">
        <v>26348</v>
      </c>
      <c r="E191">
        <v>0.65</v>
      </c>
      <c r="F191">
        <v>26348</v>
      </c>
      <c r="G191">
        <v>23501</v>
      </c>
      <c r="H191"/>
      <c r="I191">
        <v>2847</v>
      </c>
      <c r="J191">
        <v>23501</v>
      </c>
      <c r="K191">
        <v>0</v>
      </c>
    </row>
    <row r="192" spans="1:11" x14ac:dyDescent="0.25">
      <c r="A192">
        <v>3335</v>
      </c>
      <c r="B192" s="80"/>
      <c r="C192">
        <v>4416</v>
      </c>
      <c r="D192">
        <v>26650</v>
      </c>
      <c r="E192">
        <v>0.65</v>
      </c>
      <c r="F192">
        <v>26650</v>
      </c>
      <c r="G192">
        <v>23779.599999999999</v>
      </c>
      <c r="H192"/>
      <c r="I192">
        <v>2870.4</v>
      </c>
      <c r="J192">
        <v>23779.599999999999</v>
      </c>
      <c r="K192">
        <v>0</v>
      </c>
    </row>
    <row r="193" spans="1:11" x14ac:dyDescent="0.25">
      <c r="A193">
        <v>3345</v>
      </c>
      <c r="B193" s="80"/>
      <c r="C193">
        <v>1976</v>
      </c>
      <c r="D193">
        <v>11887</v>
      </c>
      <c r="E193">
        <v>0.65</v>
      </c>
      <c r="F193">
        <v>11887</v>
      </c>
      <c r="G193">
        <v>10602.6</v>
      </c>
      <c r="H193"/>
      <c r="I193">
        <v>1284.4000000000001</v>
      </c>
      <c r="J193">
        <v>10602.6</v>
      </c>
      <c r="K193">
        <v>0</v>
      </c>
    </row>
    <row r="194" spans="1:11" x14ac:dyDescent="0.25">
      <c r="A194">
        <v>3355</v>
      </c>
      <c r="B194" s="80"/>
      <c r="C194">
        <v>2896</v>
      </c>
      <c r="D194">
        <v>17379</v>
      </c>
      <c r="E194">
        <v>0.65</v>
      </c>
      <c r="F194">
        <v>17379</v>
      </c>
      <c r="G194">
        <v>15496.6</v>
      </c>
      <c r="H194"/>
      <c r="I194">
        <v>1882.4</v>
      </c>
      <c r="J194">
        <v>15496.6</v>
      </c>
      <c r="K194">
        <v>0</v>
      </c>
    </row>
    <row r="195" spans="1:11" x14ac:dyDescent="0.25">
      <c r="A195">
        <v>3356</v>
      </c>
      <c r="B195" s="80"/>
      <c r="C195">
        <v>3678</v>
      </c>
      <c r="D195">
        <v>22120</v>
      </c>
      <c r="E195">
        <v>0.65</v>
      </c>
      <c r="F195">
        <v>22120</v>
      </c>
      <c r="G195">
        <v>19729.3</v>
      </c>
      <c r="H195"/>
      <c r="I195">
        <v>2390.6999999999998</v>
      </c>
      <c r="J195">
        <v>19729.3</v>
      </c>
      <c r="K195">
        <v>0</v>
      </c>
    </row>
    <row r="196" spans="1:11" x14ac:dyDescent="0.25">
      <c r="A196">
        <v>3358</v>
      </c>
      <c r="B196" s="80"/>
      <c r="C196">
        <v>2290</v>
      </c>
      <c r="D196">
        <v>13784</v>
      </c>
      <c r="E196">
        <v>0.65</v>
      </c>
      <c r="F196">
        <v>13784</v>
      </c>
      <c r="G196">
        <v>12295.5</v>
      </c>
      <c r="H196"/>
      <c r="I196">
        <v>1488.5</v>
      </c>
      <c r="J196">
        <v>12295.5</v>
      </c>
      <c r="K196">
        <v>0</v>
      </c>
    </row>
    <row r="197" spans="1:11" x14ac:dyDescent="0.25">
      <c r="A197">
        <v>3360</v>
      </c>
      <c r="B197" s="80"/>
      <c r="C197">
        <v>765</v>
      </c>
      <c r="D197">
        <v>4603</v>
      </c>
      <c r="E197">
        <v>0.65</v>
      </c>
      <c r="F197">
        <v>4603</v>
      </c>
      <c r="G197">
        <v>4105.75</v>
      </c>
      <c r="H197"/>
      <c r="I197">
        <v>497.25</v>
      </c>
      <c r="J197">
        <v>4105.75</v>
      </c>
      <c r="K197">
        <v>0</v>
      </c>
    </row>
    <row r="198" spans="1:11" x14ac:dyDescent="0.25">
      <c r="A198">
        <v>3370</v>
      </c>
      <c r="B198" s="80"/>
      <c r="C198">
        <v>0</v>
      </c>
      <c r="D198">
        <v>0</v>
      </c>
      <c r="E198"/>
      <c r="F198">
        <v>0</v>
      </c>
      <c r="G198">
        <v>0</v>
      </c>
      <c r="H198"/>
      <c r="I198">
        <v>0</v>
      </c>
      <c r="J198">
        <v>0</v>
      </c>
      <c r="K198">
        <v>0</v>
      </c>
    </row>
    <row r="199" spans="1:11" x14ac:dyDescent="0.25">
      <c r="A199">
        <v>3385</v>
      </c>
      <c r="B199" s="80"/>
      <c r="C199">
        <v>2918</v>
      </c>
      <c r="D199">
        <v>17548</v>
      </c>
      <c r="E199">
        <v>0.65</v>
      </c>
      <c r="F199">
        <v>17548</v>
      </c>
      <c r="G199">
        <v>15651.3</v>
      </c>
      <c r="H199"/>
      <c r="I199">
        <v>1896.7</v>
      </c>
      <c r="J199">
        <v>15651.3</v>
      </c>
      <c r="K199">
        <v>0</v>
      </c>
    </row>
    <row r="200" spans="1:11" x14ac:dyDescent="0.25">
      <c r="A200">
        <v>3392</v>
      </c>
      <c r="B200" s="80"/>
      <c r="C200">
        <v>2683</v>
      </c>
      <c r="D200">
        <v>16104</v>
      </c>
      <c r="E200">
        <v>0.65</v>
      </c>
      <c r="F200">
        <v>16104</v>
      </c>
      <c r="G200">
        <v>14360.05</v>
      </c>
      <c r="H200"/>
      <c r="I200">
        <v>1743.95</v>
      </c>
      <c r="J200">
        <v>14360.05</v>
      </c>
      <c r="K200">
        <v>0</v>
      </c>
    </row>
    <row r="201" spans="1:11" x14ac:dyDescent="0.25">
      <c r="A201">
        <v>3407</v>
      </c>
      <c r="B201" s="80"/>
      <c r="C201">
        <v>3460</v>
      </c>
      <c r="D201">
        <v>20834</v>
      </c>
      <c r="E201">
        <v>0.65</v>
      </c>
      <c r="F201">
        <v>20834</v>
      </c>
      <c r="G201">
        <v>18585</v>
      </c>
      <c r="H201"/>
      <c r="I201">
        <v>2249</v>
      </c>
      <c r="J201">
        <v>18585</v>
      </c>
      <c r="K201">
        <v>0</v>
      </c>
    </row>
    <row r="202" spans="1:11" x14ac:dyDescent="0.25">
      <c r="A202">
        <v>3427</v>
      </c>
      <c r="B202" s="80"/>
      <c r="C202">
        <v>3539</v>
      </c>
      <c r="D202">
        <v>21274</v>
      </c>
      <c r="E202">
        <v>0.65</v>
      </c>
      <c r="F202">
        <v>21274</v>
      </c>
      <c r="G202">
        <v>18973.650000000001</v>
      </c>
      <c r="H202"/>
      <c r="I202">
        <v>2300.35</v>
      </c>
      <c r="J202">
        <v>18973.650000000001</v>
      </c>
      <c r="K202">
        <v>0</v>
      </c>
    </row>
    <row r="203" spans="1:11" x14ac:dyDescent="0.25">
      <c r="A203">
        <v>3428</v>
      </c>
      <c r="B203" s="80"/>
      <c r="C203">
        <v>5015</v>
      </c>
      <c r="D203">
        <v>30166</v>
      </c>
      <c r="E203">
        <v>0.65</v>
      </c>
      <c r="F203">
        <v>30166</v>
      </c>
      <c r="G203">
        <v>26906.25</v>
      </c>
      <c r="H203"/>
      <c r="I203">
        <v>3259.75</v>
      </c>
      <c r="J203">
        <v>26906.25</v>
      </c>
      <c r="K203">
        <v>0</v>
      </c>
    </row>
    <row r="204" spans="1:11" x14ac:dyDescent="0.25">
      <c r="A204">
        <v>3436</v>
      </c>
      <c r="B204" s="80"/>
      <c r="C204">
        <v>1276</v>
      </c>
      <c r="D204">
        <v>7680</v>
      </c>
      <c r="E204">
        <v>0.65</v>
      </c>
      <c r="F204">
        <v>7680</v>
      </c>
      <c r="G204">
        <v>6850.6</v>
      </c>
      <c r="H204"/>
      <c r="I204">
        <v>829.4</v>
      </c>
      <c r="J204">
        <v>6850.6</v>
      </c>
      <c r="K204">
        <v>0</v>
      </c>
    </row>
    <row r="205" spans="1:11" x14ac:dyDescent="0.25">
      <c r="A205">
        <v>3444</v>
      </c>
      <c r="B205" s="80"/>
      <c r="C205">
        <v>3166</v>
      </c>
      <c r="D205">
        <v>19107</v>
      </c>
      <c r="E205">
        <v>0.65</v>
      </c>
      <c r="F205">
        <v>19107</v>
      </c>
      <c r="G205">
        <v>17049.099999999999</v>
      </c>
      <c r="H205"/>
      <c r="I205">
        <v>2057.9</v>
      </c>
      <c r="J205">
        <v>17049.099999999999</v>
      </c>
      <c r="K205">
        <v>0</v>
      </c>
    </row>
    <row r="206" spans="1:11" x14ac:dyDescent="0.25">
      <c r="A206">
        <v>3445</v>
      </c>
      <c r="B206" s="80"/>
      <c r="C206">
        <v>5035</v>
      </c>
      <c r="D206">
        <v>30306</v>
      </c>
      <c r="E206">
        <v>0.65</v>
      </c>
      <c r="F206">
        <v>30306</v>
      </c>
      <c r="G206">
        <v>27033.25</v>
      </c>
      <c r="H206"/>
      <c r="I206">
        <v>3272.75</v>
      </c>
      <c r="J206">
        <v>27033.25</v>
      </c>
      <c r="K206">
        <v>0</v>
      </c>
    </row>
    <row r="207" spans="1:11" x14ac:dyDescent="0.25">
      <c r="A207">
        <v>3457</v>
      </c>
      <c r="B207" s="80"/>
      <c r="C207">
        <v>2289</v>
      </c>
      <c r="D207">
        <v>13804</v>
      </c>
      <c r="E207">
        <v>0.65</v>
      </c>
      <c r="F207">
        <v>13804</v>
      </c>
      <c r="G207">
        <v>12316.15</v>
      </c>
      <c r="H207"/>
      <c r="I207">
        <v>1487.85</v>
      </c>
      <c r="J207">
        <v>12316.15</v>
      </c>
      <c r="K207">
        <v>0</v>
      </c>
    </row>
    <row r="208" spans="1:11" x14ac:dyDescent="0.25">
      <c r="A208">
        <v>3466</v>
      </c>
      <c r="B208" s="80"/>
      <c r="C208">
        <v>3042</v>
      </c>
      <c r="D208">
        <v>18327</v>
      </c>
      <c r="E208">
        <v>0.65</v>
      </c>
      <c r="F208">
        <v>18327</v>
      </c>
      <c r="G208">
        <v>16349.7</v>
      </c>
      <c r="H208"/>
      <c r="I208">
        <v>1977.3</v>
      </c>
      <c r="J208">
        <v>16349.7</v>
      </c>
      <c r="K208">
        <v>0</v>
      </c>
    </row>
    <row r="209" spans="1:11" x14ac:dyDescent="0.25">
      <c r="A209">
        <v>3468</v>
      </c>
      <c r="B209" s="80"/>
      <c r="C209">
        <v>0</v>
      </c>
      <c r="D209">
        <v>0</v>
      </c>
      <c r="E209"/>
      <c r="F209">
        <v>0</v>
      </c>
      <c r="G209">
        <v>0</v>
      </c>
      <c r="H209"/>
      <c r="I209">
        <v>0</v>
      </c>
      <c r="J209">
        <v>0</v>
      </c>
      <c r="K209">
        <v>0</v>
      </c>
    </row>
    <row r="210" spans="1:11" x14ac:dyDescent="0.25">
      <c r="A210">
        <v>3473</v>
      </c>
      <c r="B210" s="80"/>
      <c r="C210">
        <v>0</v>
      </c>
      <c r="D210">
        <v>0</v>
      </c>
      <c r="E210"/>
      <c r="F210">
        <v>0</v>
      </c>
      <c r="G210">
        <v>0</v>
      </c>
      <c r="H210"/>
      <c r="I210">
        <v>0</v>
      </c>
      <c r="J210">
        <v>0</v>
      </c>
      <c r="K210">
        <v>0</v>
      </c>
    </row>
    <row r="211" spans="1:11" x14ac:dyDescent="0.25">
      <c r="A211">
        <v>3474</v>
      </c>
      <c r="B211" s="80"/>
      <c r="C211">
        <v>1595</v>
      </c>
      <c r="D211">
        <v>9596</v>
      </c>
      <c r="E211">
        <v>0.65</v>
      </c>
      <c r="F211">
        <v>9596</v>
      </c>
      <c r="G211">
        <v>8559.25</v>
      </c>
      <c r="H211"/>
      <c r="I211">
        <v>1036.75</v>
      </c>
      <c r="J211">
        <v>8559.25</v>
      </c>
      <c r="K211">
        <v>0</v>
      </c>
    </row>
    <row r="212" spans="1:11" x14ac:dyDescent="0.25">
      <c r="A212">
        <v>3483</v>
      </c>
      <c r="B212" s="80"/>
      <c r="C212">
        <v>12</v>
      </c>
      <c r="D212">
        <v>84</v>
      </c>
      <c r="E212">
        <v>0</v>
      </c>
      <c r="F212">
        <v>84</v>
      </c>
      <c r="G212">
        <v>84</v>
      </c>
      <c r="H212"/>
      <c r="I212">
        <v>0</v>
      </c>
      <c r="J212">
        <v>84</v>
      </c>
      <c r="K212">
        <v>0</v>
      </c>
    </row>
    <row r="213" spans="1:11" x14ac:dyDescent="0.25">
      <c r="A213">
        <v>3488</v>
      </c>
      <c r="B213" s="80"/>
      <c r="C213">
        <v>715</v>
      </c>
      <c r="D213">
        <v>4326</v>
      </c>
      <c r="E213">
        <v>0.65</v>
      </c>
      <c r="F213">
        <v>4326</v>
      </c>
      <c r="G213">
        <v>3861.25</v>
      </c>
      <c r="H213"/>
      <c r="I213">
        <v>464.75</v>
      </c>
      <c r="J213">
        <v>3861.25</v>
      </c>
      <c r="K213">
        <v>0</v>
      </c>
    </row>
    <row r="214" spans="1:11" x14ac:dyDescent="0.25">
      <c r="A214">
        <v>3494</v>
      </c>
      <c r="B214" s="80"/>
      <c r="C214">
        <v>2876</v>
      </c>
      <c r="D214">
        <v>17295</v>
      </c>
      <c r="E214">
        <v>0.65</v>
      </c>
      <c r="F214">
        <v>17295</v>
      </c>
      <c r="G214">
        <v>15425.6</v>
      </c>
      <c r="H214"/>
      <c r="I214">
        <v>1869.4</v>
      </c>
      <c r="J214">
        <v>15425.6</v>
      </c>
      <c r="K214">
        <v>0</v>
      </c>
    </row>
    <row r="215" spans="1:11" x14ac:dyDescent="0.25">
      <c r="A215">
        <v>3498</v>
      </c>
      <c r="B215" s="80"/>
      <c r="C215">
        <v>3859</v>
      </c>
      <c r="D215">
        <v>23211</v>
      </c>
      <c r="E215">
        <v>0.65</v>
      </c>
      <c r="F215">
        <v>23211</v>
      </c>
      <c r="G215">
        <v>20702.650000000001</v>
      </c>
      <c r="H215"/>
      <c r="I215">
        <v>2508.35</v>
      </c>
      <c r="J215">
        <v>20702.650000000001</v>
      </c>
      <c r="K215">
        <v>0</v>
      </c>
    </row>
    <row r="216" spans="1:11" x14ac:dyDescent="0.25">
      <c r="A216">
        <v>3509</v>
      </c>
      <c r="B216" s="80"/>
      <c r="C216">
        <v>4803</v>
      </c>
      <c r="D216">
        <v>28867</v>
      </c>
      <c r="E216">
        <v>0.65</v>
      </c>
      <c r="F216">
        <v>28867</v>
      </c>
      <c r="G216">
        <v>25745.05</v>
      </c>
      <c r="H216"/>
      <c r="I216">
        <v>3121.95</v>
      </c>
      <c r="J216">
        <v>25745.05</v>
      </c>
      <c r="K216">
        <v>0</v>
      </c>
    </row>
    <row r="217" spans="1:11" x14ac:dyDescent="0.25">
      <c r="A217">
        <v>3510</v>
      </c>
      <c r="B217" s="80"/>
      <c r="C217">
        <v>1660</v>
      </c>
      <c r="D217">
        <v>9998</v>
      </c>
      <c r="E217">
        <v>0.65</v>
      </c>
      <c r="F217">
        <v>9998</v>
      </c>
      <c r="G217">
        <v>8919</v>
      </c>
      <c r="H217"/>
      <c r="I217">
        <v>1079</v>
      </c>
      <c r="J217">
        <v>8919</v>
      </c>
      <c r="K217">
        <v>0</v>
      </c>
    </row>
    <row r="218" spans="1:11" x14ac:dyDescent="0.25">
      <c r="A218">
        <v>3512</v>
      </c>
      <c r="B218" s="80"/>
      <c r="C218">
        <v>575</v>
      </c>
      <c r="D218">
        <v>3452</v>
      </c>
      <c r="E218">
        <v>0.65</v>
      </c>
      <c r="F218">
        <v>3452</v>
      </c>
      <c r="G218">
        <v>3078.25</v>
      </c>
      <c r="H218"/>
      <c r="I218">
        <v>373.75</v>
      </c>
      <c r="J218">
        <v>3078.25</v>
      </c>
      <c r="K218">
        <v>0</v>
      </c>
    </row>
    <row r="219" spans="1:11" x14ac:dyDescent="0.25">
      <c r="A219">
        <v>3513</v>
      </c>
      <c r="B219" s="80"/>
      <c r="C219">
        <v>0</v>
      </c>
      <c r="D219">
        <v>0</v>
      </c>
      <c r="E219"/>
      <c r="F219">
        <v>0</v>
      </c>
      <c r="G219">
        <v>0</v>
      </c>
      <c r="H219"/>
      <c r="I219">
        <v>0</v>
      </c>
      <c r="J219">
        <v>0</v>
      </c>
      <c r="K219">
        <v>0</v>
      </c>
    </row>
    <row r="220" spans="1:11" x14ac:dyDescent="0.25">
      <c r="A220">
        <v>3514</v>
      </c>
      <c r="B220" s="80"/>
      <c r="C220">
        <v>5466</v>
      </c>
      <c r="D220">
        <v>32892</v>
      </c>
      <c r="E220">
        <v>0.65</v>
      </c>
      <c r="F220">
        <v>32892</v>
      </c>
      <c r="G220">
        <v>29339.1</v>
      </c>
      <c r="H220"/>
      <c r="I220">
        <v>3552.9</v>
      </c>
      <c r="J220">
        <v>29339.1</v>
      </c>
      <c r="K220">
        <v>0</v>
      </c>
    </row>
    <row r="221" spans="1:11" x14ac:dyDescent="0.25">
      <c r="A221">
        <v>3515</v>
      </c>
      <c r="B221" s="80"/>
      <c r="C221">
        <v>4997</v>
      </c>
      <c r="D221">
        <v>30117</v>
      </c>
      <c r="E221">
        <v>0.65</v>
      </c>
      <c r="F221">
        <v>30117</v>
      </c>
      <c r="G221">
        <v>26868.95</v>
      </c>
      <c r="H221"/>
      <c r="I221">
        <v>3248.05</v>
      </c>
      <c r="J221">
        <v>26868.95</v>
      </c>
      <c r="K221">
        <v>0</v>
      </c>
    </row>
    <row r="222" spans="1:11" x14ac:dyDescent="0.25">
      <c r="A222">
        <v>3524</v>
      </c>
      <c r="B222" s="80"/>
      <c r="C222">
        <v>1905</v>
      </c>
      <c r="D222">
        <v>11455</v>
      </c>
      <c r="E222">
        <v>0.65</v>
      </c>
      <c r="F222">
        <v>11455</v>
      </c>
      <c r="G222">
        <v>10216.75</v>
      </c>
      <c r="H222"/>
      <c r="I222">
        <v>1238.25</v>
      </c>
      <c r="J222">
        <v>10216.75</v>
      </c>
      <c r="K222">
        <v>0</v>
      </c>
    </row>
    <row r="223" spans="1:11" x14ac:dyDescent="0.25">
      <c r="A223">
        <v>3525</v>
      </c>
      <c r="B223" s="80"/>
      <c r="C223">
        <v>1073</v>
      </c>
      <c r="D223">
        <v>6474</v>
      </c>
      <c r="E223">
        <v>0.65</v>
      </c>
      <c r="F223">
        <v>6474</v>
      </c>
      <c r="G223">
        <v>5776.55</v>
      </c>
      <c r="H223"/>
      <c r="I223">
        <v>697.45</v>
      </c>
      <c r="J223">
        <v>5776.55</v>
      </c>
      <c r="K223">
        <v>0</v>
      </c>
    </row>
    <row r="224" spans="1:11" x14ac:dyDescent="0.25">
      <c r="A224">
        <v>3528</v>
      </c>
      <c r="B224" s="80"/>
      <c r="C224">
        <v>1783</v>
      </c>
      <c r="D224">
        <v>10722</v>
      </c>
      <c r="E224">
        <v>0.65</v>
      </c>
      <c r="F224">
        <v>10722</v>
      </c>
      <c r="G224">
        <v>9563.0499999999993</v>
      </c>
      <c r="H224"/>
      <c r="I224">
        <v>1158.95</v>
      </c>
      <c r="J224">
        <v>9563.0499999999993</v>
      </c>
      <c r="K224">
        <v>0</v>
      </c>
    </row>
    <row r="225" spans="1:11" x14ac:dyDescent="0.25">
      <c r="A225">
        <v>3535</v>
      </c>
      <c r="B225" s="80"/>
      <c r="C225">
        <v>2704</v>
      </c>
      <c r="D225">
        <v>16345</v>
      </c>
      <c r="E225">
        <v>0.65</v>
      </c>
      <c r="F225">
        <v>16345</v>
      </c>
      <c r="G225">
        <v>14587.4</v>
      </c>
      <c r="H225"/>
      <c r="I225">
        <v>1757.6</v>
      </c>
      <c r="J225">
        <v>14587.4</v>
      </c>
      <c r="K225">
        <v>0</v>
      </c>
    </row>
    <row r="226" spans="1:11" x14ac:dyDescent="0.25">
      <c r="A226">
        <v>3536</v>
      </c>
      <c r="B226" s="80"/>
      <c r="C226">
        <v>370</v>
      </c>
      <c r="D226">
        <v>2233</v>
      </c>
      <c r="E226">
        <v>0.6</v>
      </c>
      <c r="F226">
        <v>2233</v>
      </c>
      <c r="G226">
        <v>2011</v>
      </c>
      <c r="H226"/>
      <c r="I226">
        <v>222</v>
      </c>
      <c r="J226">
        <v>2011</v>
      </c>
      <c r="K226">
        <v>0</v>
      </c>
    </row>
    <row r="227" spans="1:11" x14ac:dyDescent="0.25">
      <c r="A227">
        <v>3539</v>
      </c>
      <c r="B227" s="80"/>
      <c r="C227">
        <v>2505</v>
      </c>
      <c r="D227">
        <v>15053</v>
      </c>
      <c r="E227">
        <v>0.75</v>
      </c>
      <c r="F227">
        <v>15053</v>
      </c>
      <c r="G227">
        <v>13174.25</v>
      </c>
      <c r="H227"/>
      <c r="I227">
        <v>1878.75</v>
      </c>
      <c r="J227">
        <v>13174.25</v>
      </c>
      <c r="K227">
        <v>0</v>
      </c>
    </row>
    <row r="228" spans="1:11" x14ac:dyDescent="0.25">
      <c r="A228">
        <v>3544</v>
      </c>
      <c r="B228" s="80"/>
      <c r="C228">
        <v>1585</v>
      </c>
      <c r="D228">
        <v>9535</v>
      </c>
      <c r="E228">
        <v>0.65</v>
      </c>
      <c r="F228">
        <v>9535</v>
      </c>
      <c r="G228">
        <v>8504.75</v>
      </c>
      <c r="H228"/>
      <c r="I228">
        <v>1030.25</v>
      </c>
      <c r="J228">
        <v>8504.75</v>
      </c>
      <c r="K228">
        <v>0</v>
      </c>
    </row>
    <row r="229" spans="1:11" x14ac:dyDescent="0.25">
      <c r="A229">
        <v>3556</v>
      </c>
      <c r="B229" s="80"/>
      <c r="C229">
        <v>220</v>
      </c>
      <c r="D229">
        <v>1324</v>
      </c>
      <c r="E229">
        <v>0.6</v>
      </c>
      <c r="F229">
        <v>1324</v>
      </c>
      <c r="G229">
        <v>1192</v>
      </c>
      <c r="H229"/>
      <c r="I229">
        <v>132</v>
      </c>
      <c r="J229">
        <v>1192</v>
      </c>
      <c r="K229">
        <v>0</v>
      </c>
    </row>
    <row r="230" spans="1:11" x14ac:dyDescent="0.25">
      <c r="A230">
        <v>3557</v>
      </c>
      <c r="B230" s="80"/>
      <c r="C230">
        <v>2290</v>
      </c>
      <c r="D230">
        <v>13777</v>
      </c>
      <c r="E230">
        <v>0.75</v>
      </c>
      <c r="F230">
        <v>13777</v>
      </c>
      <c r="G230">
        <v>12059.5</v>
      </c>
      <c r="H230"/>
      <c r="I230">
        <v>1717.5</v>
      </c>
      <c r="J230">
        <v>12059.5</v>
      </c>
      <c r="K230">
        <v>0</v>
      </c>
    </row>
    <row r="231" spans="1:11" x14ac:dyDescent="0.25">
      <c r="A231">
        <v>3568</v>
      </c>
      <c r="B231" s="80"/>
      <c r="C231">
        <v>1882</v>
      </c>
      <c r="D231">
        <v>11321</v>
      </c>
      <c r="E231">
        <v>0.65</v>
      </c>
      <c r="F231">
        <v>11321</v>
      </c>
      <c r="G231">
        <v>10097.700000000001</v>
      </c>
      <c r="H231"/>
      <c r="I231">
        <v>1223.3</v>
      </c>
      <c r="J231">
        <v>10097.700000000001</v>
      </c>
      <c r="K231">
        <v>0</v>
      </c>
    </row>
    <row r="232" spans="1:11" x14ac:dyDescent="0.25">
      <c r="A232">
        <v>3574</v>
      </c>
      <c r="B232" s="80"/>
      <c r="C232">
        <v>74</v>
      </c>
      <c r="D232">
        <v>444</v>
      </c>
      <c r="E232">
        <v>0</v>
      </c>
      <c r="F232">
        <v>444</v>
      </c>
      <c r="G232">
        <v>444</v>
      </c>
      <c r="H232"/>
      <c r="I232">
        <v>0</v>
      </c>
      <c r="J232">
        <v>444</v>
      </c>
      <c r="K232">
        <v>0</v>
      </c>
    </row>
    <row r="233" spans="1:11" x14ac:dyDescent="0.25">
      <c r="A233">
        <v>3590</v>
      </c>
      <c r="B233" s="80"/>
      <c r="C233">
        <v>588</v>
      </c>
      <c r="D233">
        <v>3530</v>
      </c>
      <c r="E233">
        <v>0.65</v>
      </c>
      <c r="F233">
        <v>3530</v>
      </c>
      <c r="G233">
        <v>3147.8</v>
      </c>
      <c r="H233"/>
      <c r="I233">
        <v>382.2</v>
      </c>
      <c r="J233">
        <v>3147.8</v>
      </c>
      <c r="K233">
        <v>0</v>
      </c>
    </row>
    <row r="234" spans="1:11" x14ac:dyDescent="0.25">
      <c r="A234">
        <v>3593</v>
      </c>
      <c r="B234" s="80"/>
      <c r="C234">
        <v>5578</v>
      </c>
      <c r="D234">
        <v>33567</v>
      </c>
      <c r="E234">
        <v>0.75</v>
      </c>
      <c r="F234">
        <v>33567</v>
      </c>
      <c r="G234">
        <v>29383.5</v>
      </c>
      <c r="H234"/>
      <c r="I234">
        <v>4183.5</v>
      </c>
      <c r="J234">
        <v>29383.5</v>
      </c>
      <c r="K234">
        <v>0</v>
      </c>
    </row>
    <row r="235" spans="1:11" x14ac:dyDescent="0.25">
      <c r="A235">
        <v>3594</v>
      </c>
      <c r="B235" s="80"/>
      <c r="C235">
        <v>1131</v>
      </c>
      <c r="D235">
        <v>6798</v>
      </c>
      <c r="E235">
        <v>0.65</v>
      </c>
      <c r="F235">
        <v>6798</v>
      </c>
      <c r="G235">
        <v>6062.85</v>
      </c>
      <c r="H235"/>
      <c r="I235">
        <v>735.15</v>
      </c>
      <c r="J235">
        <v>6062.85</v>
      </c>
      <c r="K235">
        <v>0</v>
      </c>
    </row>
    <row r="236" spans="1:11" x14ac:dyDescent="0.25">
      <c r="A236">
        <v>3603</v>
      </c>
      <c r="B236" s="80"/>
      <c r="C236">
        <v>1597</v>
      </c>
      <c r="D236">
        <v>9636</v>
      </c>
      <c r="E236">
        <v>0.65</v>
      </c>
      <c r="F236">
        <v>9636</v>
      </c>
      <c r="G236">
        <v>7727.97</v>
      </c>
      <c r="H236"/>
      <c r="I236">
        <v>1038.05</v>
      </c>
      <c r="J236">
        <v>8597.9500000000007</v>
      </c>
      <c r="K236">
        <v>869.98</v>
      </c>
    </row>
    <row r="237" spans="1:11" x14ac:dyDescent="0.25">
      <c r="A237">
        <v>3625</v>
      </c>
      <c r="B237" s="80"/>
      <c r="C237">
        <v>1334</v>
      </c>
      <c r="D237">
        <v>8020</v>
      </c>
      <c r="E237">
        <v>0.65</v>
      </c>
      <c r="F237">
        <v>8020</v>
      </c>
      <c r="G237">
        <v>7152.9</v>
      </c>
      <c r="H237"/>
      <c r="I237">
        <v>867.1</v>
      </c>
      <c r="J237">
        <v>7152.9</v>
      </c>
      <c r="K237">
        <v>0</v>
      </c>
    </row>
    <row r="238" spans="1:11" x14ac:dyDescent="0.25">
      <c r="A238">
        <v>3626</v>
      </c>
      <c r="B238" s="80"/>
      <c r="C238">
        <v>2938</v>
      </c>
      <c r="D238">
        <v>17684</v>
      </c>
      <c r="E238">
        <v>0.65</v>
      </c>
      <c r="F238">
        <v>17684</v>
      </c>
      <c r="G238">
        <v>11734</v>
      </c>
      <c r="H238"/>
      <c r="I238">
        <v>1909.7</v>
      </c>
      <c r="J238">
        <v>15774.3</v>
      </c>
      <c r="K238">
        <v>4040.3</v>
      </c>
    </row>
    <row r="239" spans="1:11" x14ac:dyDescent="0.25">
      <c r="A239">
        <v>3630</v>
      </c>
      <c r="B239" s="80"/>
      <c r="C239">
        <v>6861</v>
      </c>
      <c r="D239">
        <v>41243</v>
      </c>
      <c r="E239">
        <v>0.65</v>
      </c>
      <c r="F239">
        <v>41243</v>
      </c>
      <c r="G239">
        <v>36783.35</v>
      </c>
      <c r="H239"/>
      <c r="I239">
        <v>4459.6499999999996</v>
      </c>
      <c r="J239">
        <v>36783.35</v>
      </c>
      <c r="K239">
        <v>0</v>
      </c>
    </row>
    <row r="240" spans="1:11" x14ac:dyDescent="0.25">
      <c r="A240">
        <v>3632</v>
      </c>
      <c r="B240" s="80"/>
      <c r="C240">
        <v>2630</v>
      </c>
      <c r="D240">
        <v>15793</v>
      </c>
      <c r="E240">
        <v>0.65</v>
      </c>
      <c r="F240">
        <v>15793</v>
      </c>
      <c r="G240">
        <v>14083.5</v>
      </c>
      <c r="H240"/>
      <c r="I240">
        <v>1709.5</v>
      </c>
      <c r="J240">
        <v>14083.5</v>
      </c>
      <c r="K240">
        <v>0</v>
      </c>
    </row>
    <row r="241" spans="1:11" x14ac:dyDescent="0.25">
      <c r="A241">
        <v>3637</v>
      </c>
      <c r="B241" s="80"/>
      <c r="C241">
        <v>4677</v>
      </c>
      <c r="D241">
        <v>28116</v>
      </c>
      <c r="E241">
        <v>0.65</v>
      </c>
      <c r="F241">
        <v>28116</v>
      </c>
      <c r="G241">
        <v>25075.95</v>
      </c>
      <c r="H241"/>
      <c r="I241">
        <v>3040.05</v>
      </c>
      <c r="J241">
        <v>25075.95</v>
      </c>
      <c r="K241">
        <v>0</v>
      </c>
    </row>
    <row r="242" spans="1:11" x14ac:dyDescent="0.25">
      <c r="A242">
        <v>3644</v>
      </c>
      <c r="B242" s="80"/>
      <c r="C242">
        <v>3234</v>
      </c>
      <c r="D242">
        <v>19432</v>
      </c>
      <c r="E242">
        <v>0.65</v>
      </c>
      <c r="F242">
        <v>19432</v>
      </c>
      <c r="G242">
        <v>17035.900000000001</v>
      </c>
      <c r="H242"/>
      <c r="I242">
        <v>2102.1</v>
      </c>
      <c r="J242">
        <v>17329.900000000001</v>
      </c>
      <c r="K242">
        <v>0</v>
      </c>
    </row>
    <row r="243" spans="1:11" x14ac:dyDescent="0.25">
      <c r="A243">
        <v>3647</v>
      </c>
      <c r="B243" s="80"/>
      <c r="C243">
        <v>0</v>
      </c>
      <c r="D243">
        <v>0</v>
      </c>
      <c r="E243"/>
      <c r="F243">
        <v>0</v>
      </c>
      <c r="G243">
        <v>0</v>
      </c>
      <c r="H243"/>
      <c r="I243">
        <v>0</v>
      </c>
      <c r="J243">
        <v>0</v>
      </c>
      <c r="K243">
        <v>0</v>
      </c>
    </row>
    <row r="244" spans="1:11" x14ac:dyDescent="0.25">
      <c r="A244">
        <v>3683</v>
      </c>
      <c r="B244" s="80"/>
      <c r="C244">
        <v>3542</v>
      </c>
      <c r="D244">
        <v>21345</v>
      </c>
      <c r="E244">
        <v>0.65</v>
      </c>
      <c r="F244">
        <v>21345</v>
      </c>
      <c r="G244">
        <v>19042.7</v>
      </c>
      <c r="H244"/>
      <c r="I244">
        <v>2302.3000000000002</v>
      </c>
      <c r="J244">
        <v>19042.7</v>
      </c>
      <c r="K244">
        <v>0</v>
      </c>
    </row>
    <row r="245" spans="1:11" x14ac:dyDescent="0.25">
      <c r="A245">
        <v>3708</v>
      </c>
      <c r="B245" s="80"/>
      <c r="C245">
        <v>1205</v>
      </c>
      <c r="D245">
        <v>7230</v>
      </c>
      <c r="E245">
        <v>0.65</v>
      </c>
      <c r="F245">
        <v>7230</v>
      </c>
      <c r="G245">
        <v>4757.53</v>
      </c>
      <c r="H245"/>
      <c r="I245">
        <v>783.25</v>
      </c>
      <c r="J245">
        <v>6446.75</v>
      </c>
      <c r="K245">
        <v>1689.22</v>
      </c>
    </row>
    <row r="246" spans="1:11" x14ac:dyDescent="0.25">
      <c r="A246">
        <v>3709</v>
      </c>
      <c r="B246" s="80"/>
      <c r="C246">
        <v>91</v>
      </c>
      <c r="D246">
        <v>548</v>
      </c>
      <c r="E246">
        <v>0.6</v>
      </c>
      <c r="F246">
        <v>548</v>
      </c>
      <c r="G246">
        <v>524</v>
      </c>
      <c r="H246"/>
      <c r="I246">
        <v>54.6</v>
      </c>
      <c r="J246">
        <v>493.4</v>
      </c>
      <c r="K246">
        <v>-30.6</v>
      </c>
    </row>
    <row r="247" spans="1:11" x14ac:dyDescent="0.25">
      <c r="A247">
        <v>3711</v>
      </c>
      <c r="B247" s="80"/>
      <c r="C247">
        <v>3215</v>
      </c>
      <c r="D247">
        <v>19324</v>
      </c>
      <c r="E247">
        <v>0.75</v>
      </c>
      <c r="F247">
        <v>19324</v>
      </c>
      <c r="G247">
        <v>16912.75</v>
      </c>
      <c r="H247"/>
      <c r="I247">
        <v>2411.25</v>
      </c>
      <c r="J247">
        <v>16912.75</v>
      </c>
      <c r="K247">
        <v>0</v>
      </c>
    </row>
    <row r="248" spans="1:11" x14ac:dyDescent="0.25">
      <c r="A248">
        <v>3723</v>
      </c>
      <c r="B248" s="80"/>
      <c r="C248">
        <v>1023</v>
      </c>
      <c r="D248">
        <v>6215</v>
      </c>
      <c r="E248">
        <v>0.65</v>
      </c>
      <c r="F248">
        <v>6215</v>
      </c>
      <c r="G248">
        <v>5550.05</v>
      </c>
      <c r="H248"/>
      <c r="I248">
        <v>664.95</v>
      </c>
      <c r="J248">
        <v>5550.05</v>
      </c>
      <c r="K248">
        <v>0</v>
      </c>
    </row>
    <row r="249" spans="1:11" x14ac:dyDescent="0.25">
      <c r="A249">
        <v>3734</v>
      </c>
      <c r="B249" s="80"/>
      <c r="C249">
        <v>972</v>
      </c>
      <c r="D249">
        <v>5832</v>
      </c>
      <c r="E249">
        <v>0.65</v>
      </c>
      <c r="F249">
        <v>5832</v>
      </c>
      <c r="G249">
        <v>3300</v>
      </c>
      <c r="H249"/>
      <c r="I249">
        <v>631.79999999999995</v>
      </c>
      <c r="J249">
        <v>5200.2</v>
      </c>
      <c r="K249">
        <v>1900.2</v>
      </c>
    </row>
    <row r="250" spans="1:11" x14ac:dyDescent="0.25">
      <c r="A250">
        <v>3735</v>
      </c>
      <c r="B250" s="80"/>
      <c r="C250">
        <v>0</v>
      </c>
      <c r="D250">
        <v>0</v>
      </c>
      <c r="E250"/>
      <c r="F250">
        <v>0</v>
      </c>
      <c r="G250">
        <v>0</v>
      </c>
      <c r="H250"/>
      <c r="I250">
        <v>0</v>
      </c>
      <c r="J250">
        <v>0</v>
      </c>
      <c r="K250">
        <v>0</v>
      </c>
    </row>
    <row r="251" spans="1:11" x14ac:dyDescent="0.25">
      <c r="A251">
        <v>3748</v>
      </c>
      <c r="B251" s="80"/>
      <c r="C251">
        <v>5324</v>
      </c>
      <c r="D251">
        <v>31950</v>
      </c>
      <c r="E251">
        <v>0.65</v>
      </c>
      <c r="F251">
        <v>31950</v>
      </c>
      <c r="G251">
        <v>28489.4</v>
      </c>
      <c r="H251"/>
      <c r="I251">
        <v>3460.6</v>
      </c>
      <c r="J251">
        <v>28489.4</v>
      </c>
      <c r="K251">
        <v>0</v>
      </c>
    </row>
    <row r="252" spans="1:11" x14ac:dyDescent="0.25">
      <c r="A252">
        <v>3751</v>
      </c>
      <c r="B252" s="80"/>
      <c r="C252">
        <v>1967</v>
      </c>
      <c r="D252">
        <v>11823</v>
      </c>
      <c r="E252">
        <v>0.65</v>
      </c>
      <c r="F252">
        <v>11823</v>
      </c>
      <c r="G252">
        <v>10544.45</v>
      </c>
      <c r="H252"/>
      <c r="I252">
        <v>1278.55</v>
      </c>
      <c r="J252">
        <v>10544.45</v>
      </c>
      <c r="K252">
        <v>0</v>
      </c>
    </row>
    <row r="253" spans="1:11" x14ac:dyDescent="0.25">
      <c r="A253">
        <v>3753</v>
      </c>
      <c r="B253" s="80"/>
      <c r="C253">
        <v>2802</v>
      </c>
      <c r="D253">
        <v>16941</v>
      </c>
      <c r="E253">
        <v>0.65</v>
      </c>
      <c r="F253">
        <v>16941</v>
      </c>
      <c r="G253">
        <v>15119.7</v>
      </c>
      <c r="H253"/>
      <c r="I253">
        <v>1821.3</v>
      </c>
      <c r="J253">
        <v>15119.7</v>
      </c>
      <c r="K253">
        <v>0</v>
      </c>
    </row>
    <row r="254" spans="1:11" x14ac:dyDescent="0.25">
      <c r="A254">
        <v>3757</v>
      </c>
      <c r="B254" s="80"/>
      <c r="C254">
        <v>1534</v>
      </c>
      <c r="D254">
        <v>9229</v>
      </c>
      <c r="E254">
        <v>0.75</v>
      </c>
      <c r="F254">
        <v>9229</v>
      </c>
      <c r="G254">
        <v>8078.5</v>
      </c>
      <c r="H254"/>
      <c r="I254">
        <v>1150.5</v>
      </c>
      <c r="J254">
        <v>8078.5</v>
      </c>
      <c r="K254">
        <v>0</v>
      </c>
    </row>
    <row r="255" spans="1:11" x14ac:dyDescent="0.25">
      <c r="A255">
        <v>3758</v>
      </c>
      <c r="B255" s="80"/>
      <c r="C255">
        <v>1579</v>
      </c>
      <c r="D255">
        <v>9510</v>
      </c>
      <c r="E255">
        <v>0.65</v>
      </c>
      <c r="F255">
        <v>9510</v>
      </c>
      <c r="G255">
        <v>8483.65</v>
      </c>
      <c r="H255"/>
      <c r="I255">
        <v>1026.3499999999999</v>
      </c>
      <c r="J255">
        <v>8483.65</v>
      </c>
      <c r="K255">
        <v>0</v>
      </c>
    </row>
    <row r="256" spans="1:11" x14ac:dyDescent="0.25">
      <c r="A256">
        <v>3760</v>
      </c>
      <c r="B256" s="80"/>
      <c r="C256">
        <v>3590</v>
      </c>
      <c r="D256">
        <v>21602</v>
      </c>
      <c r="E256">
        <v>0.65</v>
      </c>
      <c r="F256">
        <v>21602</v>
      </c>
      <c r="G256">
        <v>19268.5</v>
      </c>
      <c r="H256"/>
      <c r="I256">
        <v>2333.5</v>
      </c>
      <c r="J256">
        <v>19268.5</v>
      </c>
      <c r="K256">
        <v>0</v>
      </c>
    </row>
    <row r="257" spans="1:11" x14ac:dyDescent="0.25">
      <c r="A257">
        <v>3761</v>
      </c>
      <c r="B257" s="80"/>
      <c r="C257">
        <v>1470</v>
      </c>
      <c r="D257">
        <v>8838</v>
      </c>
      <c r="E257">
        <v>0.65</v>
      </c>
      <c r="F257">
        <v>8838</v>
      </c>
      <c r="G257">
        <v>7882.5</v>
      </c>
      <c r="H257"/>
      <c r="I257">
        <v>955.5</v>
      </c>
      <c r="J257">
        <v>7882.5</v>
      </c>
      <c r="K257">
        <v>0</v>
      </c>
    </row>
    <row r="258" spans="1:11" x14ac:dyDescent="0.25">
      <c r="A258">
        <v>3763</v>
      </c>
      <c r="B258" s="80"/>
      <c r="C258">
        <v>5256</v>
      </c>
      <c r="D258">
        <v>31574</v>
      </c>
      <c r="E258">
        <v>0.65</v>
      </c>
      <c r="F258">
        <v>31574</v>
      </c>
      <c r="G258">
        <v>28157.599999999999</v>
      </c>
      <c r="H258"/>
      <c r="I258">
        <v>3416.4</v>
      </c>
      <c r="J258">
        <v>28157.599999999999</v>
      </c>
      <c r="K258">
        <v>0</v>
      </c>
    </row>
    <row r="259" spans="1:11" x14ac:dyDescent="0.25">
      <c r="A259">
        <v>3765</v>
      </c>
      <c r="B259" s="80"/>
      <c r="C259">
        <v>1132</v>
      </c>
      <c r="D259">
        <v>6810</v>
      </c>
      <c r="E259">
        <v>0.65</v>
      </c>
      <c r="F259">
        <v>6810</v>
      </c>
      <c r="G259">
        <v>6074.2</v>
      </c>
      <c r="H259"/>
      <c r="I259">
        <v>735.8</v>
      </c>
      <c r="J259">
        <v>6074.2</v>
      </c>
      <c r="K259">
        <v>0</v>
      </c>
    </row>
    <row r="260" spans="1:11" x14ac:dyDescent="0.25">
      <c r="A260">
        <v>3766</v>
      </c>
      <c r="B260" s="80"/>
      <c r="C260">
        <v>3442</v>
      </c>
      <c r="D260">
        <v>20686</v>
      </c>
      <c r="E260">
        <v>0.65</v>
      </c>
      <c r="F260">
        <v>20686</v>
      </c>
      <c r="G260">
        <v>18448.7</v>
      </c>
      <c r="H260"/>
      <c r="I260">
        <v>2237.3000000000002</v>
      </c>
      <c r="J260">
        <v>18448.7</v>
      </c>
      <c r="K260">
        <v>0</v>
      </c>
    </row>
    <row r="261" spans="1:11" x14ac:dyDescent="0.25">
      <c r="A261">
        <v>3768</v>
      </c>
      <c r="B261" s="80"/>
      <c r="C261">
        <v>1474</v>
      </c>
      <c r="D261">
        <v>8875</v>
      </c>
      <c r="E261">
        <v>0.65</v>
      </c>
      <c r="F261">
        <v>8875</v>
      </c>
      <c r="G261">
        <v>7916.9</v>
      </c>
      <c r="H261"/>
      <c r="I261">
        <v>958.1</v>
      </c>
      <c r="J261">
        <v>7916.9</v>
      </c>
      <c r="K261">
        <v>0</v>
      </c>
    </row>
    <row r="262" spans="1:11" x14ac:dyDescent="0.25">
      <c r="A262">
        <v>3776</v>
      </c>
      <c r="B262" s="80"/>
      <c r="C262">
        <v>2579</v>
      </c>
      <c r="D262">
        <v>15507</v>
      </c>
      <c r="E262">
        <v>0.65</v>
      </c>
      <c r="F262">
        <v>15507</v>
      </c>
      <c r="G262">
        <v>13830.65</v>
      </c>
      <c r="H262"/>
      <c r="I262">
        <v>1676.35</v>
      </c>
      <c r="J262">
        <v>13830.65</v>
      </c>
      <c r="K262">
        <v>0</v>
      </c>
    </row>
    <row r="263" spans="1:11" x14ac:dyDescent="0.25">
      <c r="A263">
        <v>3783</v>
      </c>
      <c r="B263" s="80"/>
      <c r="C263">
        <v>3585</v>
      </c>
      <c r="D263">
        <v>21590</v>
      </c>
      <c r="E263">
        <v>0.65</v>
      </c>
      <c r="F263">
        <v>21590</v>
      </c>
      <c r="G263">
        <v>19259.75</v>
      </c>
      <c r="H263"/>
      <c r="I263">
        <v>2330.25</v>
      </c>
      <c r="J263">
        <v>19259.75</v>
      </c>
      <c r="K263">
        <v>0</v>
      </c>
    </row>
    <row r="264" spans="1:11" x14ac:dyDescent="0.25">
      <c r="A264">
        <v>3786</v>
      </c>
      <c r="B264" s="80"/>
      <c r="C264">
        <v>1152</v>
      </c>
      <c r="D264">
        <v>6931</v>
      </c>
      <c r="E264">
        <v>0.65</v>
      </c>
      <c r="F264">
        <v>6931</v>
      </c>
      <c r="G264">
        <v>6182.2</v>
      </c>
      <c r="H264"/>
      <c r="I264">
        <v>748.8</v>
      </c>
      <c r="J264">
        <v>6182.2</v>
      </c>
      <c r="K264">
        <v>0</v>
      </c>
    </row>
    <row r="265" spans="1:11" x14ac:dyDescent="0.25">
      <c r="A265">
        <v>3796</v>
      </c>
      <c r="B265" s="80"/>
      <c r="C265">
        <v>879</v>
      </c>
      <c r="D265">
        <v>5301</v>
      </c>
      <c r="E265">
        <v>0.65</v>
      </c>
      <c r="F265">
        <v>5301</v>
      </c>
      <c r="G265">
        <v>4729.6499999999996</v>
      </c>
      <c r="H265"/>
      <c r="I265">
        <v>571.35</v>
      </c>
      <c r="J265">
        <v>4729.6499999999996</v>
      </c>
      <c r="K265">
        <v>0</v>
      </c>
    </row>
    <row r="266" spans="1:11" x14ac:dyDescent="0.25">
      <c r="A266">
        <v>3808</v>
      </c>
      <c r="B266" s="80"/>
      <c r="C266">
        <v>2541</v>
      </c>
      <c r="D266">
        <v>15295</v>
      </c>
      <c r="E266">
        <v>0.65</v>
      </c>
      <c r="F266">
        <v>15295</v>
      </c>
      <c r="G266">
        <v>13643.35</v>
      </c>
      <c r="H266"/>
      <c r="I266">
        <v>1651.65</v>
      </c>
      <c r="J266">
        <v>13643.35</v>
      </c>
      <c r="K266">
        <v>0</v>
      </c>
    </row>
    <row r="267" spans="1:11" x14ac:dyDescent="0.25">
      <c r="A267">
        <v>3815</v>
      </c>
      <c r="B267" s="80"/>
      <c r="C267">
        <v>2241</v>
      </c>
      <c r="D267">
        <v>13469</v>
      </c>
      <c r="E267">
        <v>0.65</v>
      </c>
      <c r="F267">
        <v>13469</v>
      </c>
      <c r="G267">
        <v>12012.35</v>
      </c>
      <c r="H267"/>
      <c r="I267">
        <v>1456.65</v>
      </c>
      <c r="J267">
        <v>12012.35</v>
      </c>
      <c r="K267">
        <v>0</v>
      </c>
    </row>
    <row r="268" spans="1:11" x14ac:dyDescent="0.25">
      <c r="A268">
        <v>3816</v>
      </c>
      <c r="B268" s="80"/>
      <c r="C268">
        <v>0</v>
      </c>
      <c r="D268">
        <v>0</v>
      </c>
      <c r="E268"/>
      <c r="F268">
        <v>0</v>
      </c>
      <c r="G268">
        <v>0</v>
      </c>
      <c r="H268"/>
      <c r="I268">
        <v>0</v>
      </c>
      <c r="J268">
        <v>0</v>
      </c>
      <c r="K268">
        <v>0</v>
      </c>
    </row>
    <row r="269" spans="1:11" x14ac:dyDescent="0.25">
      <c r="A269">
        <v>3826</v>
      </c>
      <c r="B269" s="80"/>
      <c r="C269">
        <v>1900</v>
      </c>
      <c r="D269">
        <v>11406</v>
      </c>
      <c r="E269">
        <v>0.65</v>
      </c>
      <c r="F269">
        <v>11406</v>
      </c>
      <c r="G269">
        <v>10171</v>
      </c>
      <c r="H269"/>
      <c r="I269">
        <v>1235</v>
      </c>
      <c r="J269">
        <v>10171</v>
      </c>
      <c r="K269">
        <v>0</v>
      </c>
    </row>
    <row r="270" spans="1:11" x14ac:dyDescent="0.25">
      <c r="A270">
        <v>3827</v>
      </c>
      <c r="B270" s="80"/>
      <c r="C270">
        <v>1743</v>
      </c>
      <c r="D270">
        <v>10475</v>
      </c>
      <c r="E270">
        <v>0.65</v>
      </c>
      <c r="F270">
        <v>10475</v>
      </c>
      <c r="G270">
        <v>9342.0499999999993</v>
      </c>
      <c r="H270"/>
      <c r="I270">
        <v>1132.95</v>
      </c>
      <c r="J270">
        <v>9342.0499999999993</v>
      </c>
      <c r="K270">
        <v>0</v>
      </c>
    </row>
    <row r="271" spans="1:11" x14ac:dyDescent="0.25">
      <c r="A271">
        <v>3830</v>
      </c>
      <c r="B271" s="80"/>
      <c r="C271">
        <v>0</v>
      </c>
      <c r="D271">
        <v>0</v>
      </c>
      <c r="E271"/>
      <c r="F271">
        <v>0</v>
      </c>
      <c r="G271">
        <v>0</v>
      </c>
      <c r="H271"/>
      <c r="I271">
        <v>0</v>
      </c>
      <c r="J271">
        <v>0</v>
      </c>
      <c r="K271">
        <v>0</v>
      </c>
    </row>
    <row r="272" spans="1:11" x14ac:dyDescent="0.25">
      <c r="A272">
        <v>3832</v>
      </c>
      <c r="B272" s="80"/>
      <c r="C272">
        <v>7380</v>
      </c>
      <c r="D272">
        <v>44371</v>
      </c>
      <c r="E272">
        <v>0.65</v>
      </c>
      <c r="F272">
        <v>44371</v>
      </c>
      <c r="G272">
        <v>29567</v>
      </c>
      <c r="H272"/>
      <c r="I272">
        <v>4797</v>
      </c>
      <c r="J272">
        <v>39574</v>
      </c>
      <c r="K272">
        <v>2332</v>
      </c>
    </row>
    <row r="273" spans="1:11" x14ac:dyDescent="0.25">
      <c r="A273">
        <v>3835</v>
      </c>
      <c r="B273" s="80"/>
      <c r="C273">
        <v>0</v>
      </c>
      <c r="D273">
        <v>0</v>
      </c>
      <c r="E273"/>
      <c r="F273">
        <v>0</v>
      </c>
      <c r="G273">
        <v>0</v>
      </c>
      <c r="H273"/>
      <c r="I273">
        <v>0</v>
      </c>
      <c r="J273">
        <v>0</v>
      </c>
      <c r="K273">
        <v>0</v>
      </c>
    </row>
    <row r="274" spans="1:11" x14ac:dyDescent="0.25">
      <c r="A274">
        <v>3838</v>
      </c>
      <c r="B274" s="80"/>
      <c r="C274">
        <v>938</v>
      </c>
      <c r="D274">
        <v>5630</v>
      </c>
      <c r="E274">
        <v>0.75</v>
      </c>
      <c r="F274">
        <v>5630</v>
      </c>
      <c r="G274">
        <v>4926.5</v>
      </c>
      <c r="H274"/>
      <c r="I274">
        <v>703.5</v>
      </c>
      <c r="J274">
        <v>4926.5</v>
      </c>
      <c r="K274">
        <v>0</v>
      </c>
    </row>
    <row r="275" spans="1:11" x14ac:dyDescent="0.25">
      <c r="A275">
        <v>3844</v>
      </c>
      <c r="B275" s="80"/>
      <c r="C275">
        <v>1808</v>
      </c>
      <c r="D275">
        <v>10855</v>
      </c>
      <c r="E275">
        <v>0.65</v>
      </c>
      <c r="F275">
        <v>10855</v>
      </c>
      <c r="G275">
        <v>9679.7999999999993</v>
      </c>
      <c r="H275"/>
      <c r="I275">
        <v>1175.2</v>
      </c>
      <c r="J275">
        <v>9679.7999999999993</v>
      </c>
      <c r="K275">
        <v>0</v>
      </c>
    </row>
    <row r="276" spans="1:11" x14ac:dyDescent="0.25">
      <c r="A276">
        <v>3846</v>
      </c>
      <c r="B276" s="80"/>
      <c r="C276">
        <v>3602</v>
      </c>
      <c r="D276">
        <v>21668</v>
      </c>
      <c r="E276">
        <v>0.75</v>
      </c>
      <c r="F276">
        <v>21668</v>
      </c>
      <c r="G276">
        <v>18966.5</v>
      </c>
      <c r="H276"/>
      <c r="I276">
        <v>2701.5</v>
      </c>
      <c r="J276">
        <v>18966.5</v>
      </c>
      <c r="K276">
        <v>0</v>
      </c>
    </row>
    <row r="277" spans="1:11" x14ac:dyDescent="0.25">
      <c r="A277">
        <v>3851</v>
      </c>
      <c r="B277" s="80"/>
      <c r="C277">
        <v>0</v>
      </c>
      <c r="D277">
        <v>0</v>
      </c>
      <c r="E277"/>
      <c r="F277">
        <v>0</v>
      </c>
      <c r="G277">
        <v>0</v>
      </c>
      <c r="H277"/>
      <c r="I277">
        <v>0</v>
      </c>
      <c r="J277">
        <v>0</v>
      </c>
      <c r="K277">
        <v>0</v>
      </c>
    </row>
    <row r="278" spans="1:11" x14ac:dyDescent="0.25">
      <c r="A278">
        <v>3853</v>
      </c>
      <c r="B278" s="80"/>
      <c r="C278">
        <v>84</v>
      </c>
      <c r="D278">
        <v>504</v>
      </c>
      <c r="E278">
        <v>0.6</v>
      </c>
      <c r="F278">
        <v>504</v>
      </c>
      <c r="G278">
        <v>453.6</v>
      </c>
      <c r="H278"/>
      <c r="I278">
        <v>50.4</v>
      </c>
      <c r="J278">
        <v>453.6</v>
      </c>
      <c r="K278">
        <v>0</v>
      </c>
    </row>
    <row r="279" spans="1:11" x14ac:dyDescent="0.25">
      <c r="A279">
        <v>3896</v>
      </c>
      <c r="B279" s="80"/>
      <c r="C279">
        <v>1609</v>
      </c>
      <c r="D279">
        <v>9666</v>
      </c>
      <c r="E279">
        <v>0.75</v>
      </c>
      <c r="F279">
        <v>9666</v>
      </c>
      <c r="G279">
        <v>8459.25</v>
      </c>
      <c r="H279"/>
      <c r="I279">
        <v>1206.75</v>
      </c>
      <c r="J279">
        <v>8459.25</v>
      </c>
      <c r="K279">
        <v>0</v>
      </c>
    </row>
    <row r="280" spans="1:11" x14ac:dyDescent="0.25">
      <c r="A280">
        <v>3903</v>
      </c>
      <c r="B280" s="80"/>
      <c r="C280">
        <v>1069</v>
      </c>
      <c r="D280">
        <v>6414</v>
      </c>
      <c r="E280">
        <v>0.75</v>
      </c>
      <c r="F280">
        <v>6414</v>
      </c>
      <c r="G280">
        <v>5612.25</v>
      </c>
      <c r="H280"/>
      <c r="I280">
        <v>801.75</v>
      </c>
      <c r="J280">
        <v>5612.25</v>
      </c>
      <c r="K280">
        <v>0</v>
      </c>
    </row>
    <row r="281" spans="1:11" x14ac:dyDescent="0.25">
      <c r="A281">
        <v>3923</v>
      </c>
      <c r="B281" s="80"/>
      <c r="C281">
        <v>1457</v>
      </c>
      <c r="D281">
        <v>8774</v>
      </c>
      <c r="E281">
        <v>0.65</v>
      </c>
      <c r="F281">
        <v>8774</v>
      </c>
      <c r="G281">
        <v>7826.95</v>
      </c>
      <c r="H281"/>
      <c r="I281">
        <v>947.05</v>
      </c>
      <c r="J281">
        <v>7826.95</v>
      </c>
      <c r="K281">
        <v>0</v>
      </c>
    </row>
    <row r="282" spans="1:11" x14ac:dyDescent="0.25">
      <c r="A282">
        <v>3941</v>
      </c>
      <c r="B282" s="80"/>
      <c r="C282">
        <v>2764</v>
      </c>
      <c r="D282">
        <v>16733</v>
      </c>
      <c r="E282">
        <v>0.65</v>
      </c>
      <c r="F282">
        <v>16733</v>
      </c>
      <c r="G282">
        <v>14936.4</v>
      </c>
      <c r="H282"/>
      <c r="I282">
        <v>1796.6</v>
      </c>
      <c r="J282">
        <v>14936.4</v>
      </c>
      <c r="K282">
        <v>0</v>
      </c>
    </row>
    <row r="283" spans="1:11" x14ac:dyDescent="0.25">
      <c r="A283">
        <v>3954</v>
      </c>
      <c r="B283" s="80"/>
      <c r="C283">
        <v>231</v>
      </c>
      <c r="D283">
        <v>1388</v>
      </c>
      <c r="E283">
        <v>0.6</v>
      </c>
      <c r="F283">
        <v>1388</v>
      </c>
      <c r="G283">
        <v>1249.4000000000001</v>
      </c>
      <c r="H283"/>
      <c r="I283">
        <v>138.6</v>
      </c>
      <c r="J283">
        <v>1249.4000000000001</v>
      </c>
      <c r="K283">
        <v>0</v>
      </c>
    </row>
    <row r="284" spans="1:11" x14ac:dyDescent="0.25">
      <c r="A284">
        <v>3955</v>
      </c>
      <c r="B284" s="80"/>
      <c r="C284">
        <v>2449</v>
      </c>
      <c r="D284">
        <v>14775</v>
      </c>
      <c r="E284">
        <v>0.65</v>
      </c>
      <c r="F284">
        <v>14775</v>
      </c>
      <c r="G284">
        <v>13183.15</v>
      </c>
      <c r="H284"/>
      <c r="I284">
        <v>1591.85</v>
      </c>
      <c r="J284">
        <v>13183.15</v>
      </c>
      <c r="K284">
        <v>0</v>
      </c>
    </row>
    <row r="285" spans="1:11" x14ac:dyDescent="0.25">
      <c r="A285">
        <v>3962</v>
      </c>
      <c r="B285" s="80"/>
      <c r="C285">
        <v>3637</v>
      </c>
      <c r="D285">
        <v>21927</v>
      </c>
      <c r="E285">
        <v>0.65</v>
      </c>
      <c r="F285">
        <v>21927</v>
      </c>
      <c r="G285">
        <v>19562.95</v>
      </c>
      <c r="H285"/>
      <c r="I285">
        <v>2364.0500000000002</v>
      </c>
      <c r="J285">
        <v>19562.95</v>
      </c>
      <c r="K285">
        <v>0</v>
      </c>
    </row>
    <row r="286" spans="1:11" x14ac:dyDescent="0.25">
      <c r="A286">
        <v>3967</v>
      </c>
      <c r="B286" s="80"/>
      <c r="C286">
        <v>2162</v>
      </c>
      <c r="D286">
        <v>13017</v>
      </c>
      <c r="E286">
        <v>0.65</v>
      </c>
      <c r="F286">
        <v>13017</v>
      </c>
      <c r="G286">
        <v>11611.7</v>
      </c>
      <c r="H286"/>
      <c r="I286">
        <v>1405.3</v>
      </c>
      <c r="J286">
        <v>11611.7</v>
      </c>
      <c r="K286">
        <v>0</v>
      </c>
    </row>
    <row r="287" spans="1:11" x14ac:dyDescent="0.25">
      <c r="A287">
        <v>3995</v>
      </c>
      <c r="B287" s="80"/>
      <c r="C287">
        <v>1689</v>
      </c>
      <c r="D287">
        <v>10142</v>
      </c>
      <c r="E287">
        <v>0.65</v>
      </c>
      <c r="F287">
        <v>10142</v>
      </c>
      <c r="G287">
        <v>9044.15</v>
      </c>
      <c r="H287"/>
      <c r="I287">
        <v>1097.8499999999999</v>
      </c>
      <c r="J287">
        <v>9044.15</v>
      </c>
      <c r="K287">
        <v>0</v>
      </c>
    </row>
    <row r="288" spans="1:11" x14ac:dyDescent="0.25">
      <c r="A288" s="55"/>
    </row>
    <row r="289" spans="1:1" x14ac:dyDescent="0.25">
      <c r="A289" s="55"/>
    </row>
    <row r="290" spans="1:1" x14ac:dyDescent="0.25">
      <c r="A290" s="55"/>
    </row>
    <row r="291" spans="1:1" x14ac:dyDescent="0.25">
      <c r="A291" s="55"/>
    </row>
    <row r="292" spans="1:1" x14ac:dyDescent="0.25">
      <c r="A292" s="55"/>
    </row>
    <row r="293" spans="1:1" x14ac:dyDescent="0.25">
      <c r="A293" s="55"/>
    </row>
    <row r="294" spans="1:1" x14ac:dyDescent="0.25">
      <c r="A294" s="55"/>
    </row>
    <row r="295" spans="1:1" x14ac:dyDescent="0.25">
      <c r="A295" s="55"/>
    </row>
    <row r="296" spans="1:1" x14ac:dyDescent="0.25">
      <c r="A296" s="55"/>
    </row>
    <row r="297" spans="1:1" x14ac:dyDescent="0.25">
      <c r="A297" s="55"/>
    </row>
    <row r="298" spans="1:1" x14ac:dyDescent="0.25">
      <c r="A298" s="55"/>
    </row>
    <row r="299" spans="1:1" x14ac:dyDescent="0.25">
      <c r="A299" s="55"/>
    </row>
    <row r="300" spans="1:1" x14ac:dyDescent="0.25">
      <c r="A300" s="55"/>
    </row>
    <row r="301" spans="1:1" x14ac:dyDescent="0.25">
      <c r="A301" s="55"/>
    </row>
    <row r="302" spans="1:1" x14ac:dyDescent="0.25">
      <c r="A302" s="55"/>
    </row>
    <row r="303" spans="1:1" x14ac:dyDescent="0.25">
      <c r="A303" s="55"/>
    </row>
    <row r="304" spans="1:1" x14ac:dyDescent="0.25">
      <c r="A304" s="55"/>
    </row>
    <row r="305" spans="1:12" x14ac:dyDescent="0.25">
      <c r="A305" s="55"/>
    </row>
    <row r="306" spans="1:12" x14ac:dyDescent="0.25">
      <c r="A306" s="55"/>
    </row>
    <row r="307" spans="1:12" x14ac:dyDescent="0.25">
      <c r="A307" s="55"/>
    </row>
    <row r="308" spans="1:12" x14ac:dyDescent="0.25">
      <c r="A308" s="55"/>
    </row>
    <row r="309" spans="1:12" x14ac:dyDescent="0.25">
      <c r="A309" s="55"/>
    </row>
    <row r="310" spans="1:12" x14ac:dyDescent="0.25">
      <c r="A310" s="55"/>
    </row>
    <row r="311" spans="1:12" x14ac:dyDescent="0.25">
      <c r="A311" s="55"/>
    </row>
    <row r="312" spans="1:12" x14ac:dyDescent="0.25">
      <c r="A312" s="55"/>
    </row>
    <row r="313" spans="1:12" x14ac:dyDescent="0.25">
      <c r="A313" s="55"/>
    </row>
    <row r="314" spans="1:12" x14ac:dyDescent="0.25">
      <c r="A314" s="55"/>
    </row>
    <row r="315" spans="1:12" x14ac:dyDescent="0.25">
      <c r="A315" s="55"/>
    </row>
    <row r="316" spans="1:12" x14ac:dyDescent="0.25">
      <c r="A316" s="55"/>
    </row>
    <row r="317" spans="1:12" x14ac:dyDescent="0.25">
      <c r="A317" s="55"/>
    </row>
    <row r="318" spans="1:12" x14ac:dyDescent="0.25">
      <c r="A318" s="55"/>
    </row>
    <row r="319" spans="1:12" x14ac:dyDescent="0.25">
      <c r="A319" s="61"/>
      <c r="B319" s="62"/>
      <c r="C319" s="62"/>
      <c r="D319" s="63"/>
      <c r="E319" s="66"/>
      <c r="F319" s="63"/>
      <c r="G319" s="64"/>
      <c r="H319" s="64"/>
      <c r="I319" s="64"/>
      <c r="J319" s="65"/>
      <c r="K319" s="64"/>
      <c r="L319" s="57"/>
    </row>
    <row r="320" spans="1:12" x14ac:dyDescent="0.25">
      <c r="A320"/>
      <c r="B320" s="80"/>
      <c r="C320"/>
      <c r="D320"/>
      <c r="E320"/>
      <c r="F320"/>
      <c r="G320"/>
      <c r="H320"/>
      <c r="I320"/>
      <c r="J320"/>
      <c r="K320"/>
    </row>
    <row r="321" spans="1:11" x14ac:dyDescent="0.25">
      <c r="A321"/>
      <c r="B321" s="80"/>
      <c r="C321"/>
      <c r="D321"/>
      <c r="E321"/>
      <c r="F321"/>
      <c r="G321"/>
      <c r="H321"/>
      <c r="I321"/>
      <c r="J321"/>
      <c r="K321"/>
    </row>
    <row r="322" spans="1:11" x14ac:dyDescent="0.25">
      <c r="A322"/>
      <c r="B322" s="80"/>
      <c r="C322"/>
      <c r="D322"/>
      <c r="E322"/>
      <c r="F322"/>
      <c r="G322"/>
      <c r="H322"/>
      <c r="I322"/>
      <c r="J322"/>
      <c r="K322"/>
    </row>
    <row r="323" spans="1:11" x14ac:dyDescent="0.25">
      <c r="A323"/>
      <c r="B323" s="80"/>
      <c r="C323"/>
      <c r="D323"/>
      <c r="E323"/>
      <c r="F323"/>
      <c r="G323"/>
      <c r="H323"/>
      <c r="I323"/>
      <c r="J323"/>
      <c r="K323"/>
    </row>
    <row r="324" spans="1:11" x14ac:dyDescent="0.25">
      <c r="A324"/>
      <c r="B324" s="80"/>
      <c r="C324"/>
      <c r="D324"/>
      <c r="E324"/>
      <c r="F324"/>
      <c r="G324"/>
      <c r="H324"/>
      <c r="I324"/>
      <c r="J324"/>
      <c r="K324"/>
    </row>
    <row r="325" spans="1:11" x14ac:dyDescent="0.25">
      <c r="A325"/>
      <c r="B325" s="80"/>
      <c r="C325"/>
      <c r="D325"/>
      <c r="E325"/>
      <c r="F325"/>
      <c r="G325"/>
      <c r="H325"/>
      <c r="I325"/>
      <c r="J325"/>
      <c r="K325"/>
    </row>
    <row r="326" spans="1:11" x14ac:dyDescent="0.25">
      <c r="A326"/>
      <c r="B326" s="80"/>
      <c r="C326"/>
      <c r="D326"/>
      <c r="E326"/>
      <c r="F326"/>
      <c r="G326"/>
      <c r="H326"/>
      <c r="I326"/>
      <c r="J326"/>
      <c r="K326"/>
    </row>
    <row r="327" spans="1:11" x14ac:dyDescent="0.25">
      <c r="A327"/>
      <c r="B327" s="80"/>
      <c r="C327"/>
      <c r="D327"/>
      <c r="E327"/>
      <c r="F327"/>
      <c r="G327"/>
      <c r="H327"/>
      <c r="I327"/>
      <c r="J327"/>
      <c r="K327"/>
    </row>
    <row r="328" spans="1:11" x14ac:dyDescent="0.25">
      <c r="A328"/>
      <c r="B328" s="80"/>
      <c r="C328"/>
      <c r="D328"/>
      <c r="E328"/>
      <c r="F328"/>
      <c r="G328"/>
      <c r="H328"/>
      <c r="I328"/>
      <c r="J328"/>
      <c r="K328"/>
    </row>
    <row r="329" spans="1:11" x14ac:dyDescent="0.25">
      <c r="A329"/>
      <c r="B329" s="80"/>
      <c r="C329"/>
      <c r="D329"/>
      <c r="E329"/>
      <c r="F329"/>
      <c r="G329"/>
      <c r="H329"/>
      <c r="I329"/>
      <c r="J329"/>
      <c r="K329"/>
    </row>
    <row r="330" spans="1:11" x14ac:dyDescent="0.25">
      <c r="A330"/>
      <c r="B330" s="80"/>
      <c r="C330"/>
      <c r="D330"/>
      <c r="E330"/>
      <c r="F330"/>
      <c r="G330"/>
      <c r="H330"/>
      <c r="I330"/>
      <c r="J330"/>
      <c r="K330"/>
    </row>
    <row r="331" spans="1:11" x14ac:dyDescent="0.25">
      <c r="A331"/>
      <c r="B331" s="80"/>
      <c r="C331"/>
      <c r="D331"/>
      <c r="E331"/>
      <c r="F331"/>
      <c r="G331"/>
      <c r="H331"/>
      <c r="I331"/>
      <c r="J331"/>
      <c r="K331"/>
    </row>
    <row r="332" spans="1:11" x14ac:dyDescent="0.25">
      <c r="A332"/>
      <c r="B332" s="80"/>
      <c r="C332"/>
      <c r="D332"/>
      <c r="E332"/>
      <c r="F332"/>
      <c r="G332"/>
      <c r="H332"/>
      <c r="I332"/>
      <c r="J332"/>
      <c r="K332"/>
    </row>
    <row r="333" spans="1:11" x14ac:dyDescent="0.25">
      <c r="A333"/>
      <c r="B333" s="80"/>
      <c r="C333"/>
      <c r="D333"/>
      <c r="E333"/>
      <c r="F333"/>
      <c r="G333"/>
      <c r="H333"/>
      <c r="I333"/>
      <c r="J333"/>
      <c r="K333"/>
    </row>
    <row r="334" spans="1:11" x14ac:dyDescent="0.25">
      <c r="A334"/>
      <c r="B334" s="80"/>
      <c r="C334"/>
      <c r="D334"/>
      <c r="E334"/>
      <c r="F334"/>
      <c r="G334"/>
      <c r="H334"/>
      <c r="I334"/>
      <c r="J334"/>
      <c r="K334"/>
    </row>
    <row r="335" spans="1:11" x14ac:dyDescent="0.25">
      <c r="A335"/>
      <c r="B335" s="80"/>
      <c r="C335"/>
      <c r="D335"/>
      <c r="E335"/>
      <c r="F335"/>
      <c r="G335"/>
      <c r="H335"/>
      <c r="I335"/>
      <c r="J335"/>
      <c r="K335"/>
    </row>
    <row r="336" spans="1:11" x14ac:dyDescent="0.25">
      <c r="A336"/>
      <c r="B336" s="80"/>
      <c r="C336"/>
      <c r="D336"/>
      <c r="E336"/>
      <c r="F336"/>
      <c r="G336"/>
      <c r="H336"/>
      <c r="I336"/>
      <c r="J336"/>
      <c r="K336"/>
    </row>
    <row r="337" spans="1:11" x14ac:dyDescent="0.25">
      <c r="A337"/>
      <c r="B337" s="80"/>
      <c r="C337"/>
      <c r="D337"/>
      <c r="E337"/>
      <c r="F337"/>
      <c r="G337"/>
      <c r="H337"/>
      <c r="I337"/>
      <c r="J337"/>
      <c r="K337"/>
    </row>
    <row r="338" spans="1:11" x14ac:dyDescent="0.25">
      <c r="A338"/>
      <c r="B338" s="80"/>
      <c r="C338"/>
      <c r="D338"/>
      <c r="E338"/>
      <c r="F338"/>
      <c r="G338"/>
      <c r="H338"/>
      <c r="I338"/>
      <c r="J338"/>
      <c r="K338"/>
    </row>
    <row r="339" spans="1:11" x14ac:dyDescent="0.25">
      <c r="A339"/>
      <c r="B339" s="80"/>
      <c r="C339"/>
      <c r="D339"/>
      <c r="E339"/>
      <c r="F339"/>
      <c r="G339"/>
      <c r="H339"/>
      <c r="I339"/>
      <c r="J339"/>
      <c r="K339"/>
    </row>
    <row r="340" spans="1:11" x14ac:dyDescent="0.25">
      <c r="A340"/>
      <c r="B340" s="80"/>
      <c r="C340"/>
      <c r="D340"/>
      <c r="E340"/>
      <c r="F340"/>
      <c r="G340"/>
      <c r="H340"/>
      <c r="I340"/>
      <c r="J340"/>
      <c r="K340"/>
    </row>
    <row r="341" spans="1:11" x14ac:dyDescent="0.25">
      <c r="A341"/>
      <c r="B341" s="80"/>
      <c r="C341"/>
      <c r="D341"/>
      <c r="E341"/>
      <c r="F341"/>
      <c r="G341"/>
      <c r="H341"/>
      <c r="I341"/>
      <c r="J341"/>
      <c r="K341"/>
    </row>
    <row r="342" spans="1:11" x14ac:dyDescent="0.25">
      <c r="A342"/>
      <c r="B342" s="80"/>
      <c r="C342"/>
      <c r="D342"/>
      <c r="E342"/>
      <c r="F342"/>
      <c r="G342"/>
      <c r="H342"/>
      <c r="I342"/>
      <c r="J342"/>
      <c r="K342"/>
    </row>
    <row r="343" spans="1:11" x14ac:dyDescent="0.25">
      <c r="A343"/>
      <c r="B343" s="80"/>
      <c r="C343"/>
      <c r="D343"/>
      <c r="E343"/>
      <c r="F343"/>
      <c r="G343"/>
      <c r="H343"/>
      <c r="I343"/>
      <c r="J343"/>
      <c r="K343"/>
    </row>
    <row r="344" spans="1:11" x14ac:dyDescent="0.25">
      <c r="A344"/>
      <c r="B344" s="80"/>
      <c r="C344"/>
      <c r="D344"/>
      <c r="E344"/>
      <c r="F344"/>
      <c r="G344"/>
      <c r="H344"/>
      <c r="I344"/>
      <c r="J344"/>
      <c r="K344"/>
    </row>
    <row r="345" spans="1:11" x14ac:dyDescent="0.25">
      <c r="A345"/>
      <c r="B345" s="80"/>
      <c r="C345"/>
      <c r="D345"/>
      <c r="E345"/>
      <c r="F345"/>
      <c r="G345"/>
      <c r="H345"/>
      <c r="I345"/>
      <c r="J345"/>
      <c r="K345"/>
    </row>
    <row r="346" spans="1:11" x14ac:dyDescent="0.25">
      <c r="A346"/>
      <c r="B346" s="80"/>
      <c r="C346"/>
      <c r="D346"/>
      <c r="E346"/>
      <c r="F346"/>
      <c r="G346"/>
      <c r="H346"/>
      <c r="I346"/>
      <c r="J346"/>
      <c r="K346"/>
    </row>
    <row r="347" spans="1:11" x14ac:dyDescent="0.25">
      <c r="A347"/>
      <c r="B347" s="80"/>
      <c r="C347"/>
      <c r="D347"/>
      <c r="E347"/>
      <c r="F347"/>
      <c r="G347"/>
      <c r="H347"/>
      <c r="I347"/>
      <c r="J347"/>
      <c r="K347"/>
    </row>
    <row r="348" spans="1:11" x14ac:dyDescent="0.25">
      <c r="A348"/>
      <c r="B348" s="80"/>
      <c r="C348"/>
      <c r="D348"/>
      <c r="E348"/>
      <c r="F348"/>
      <c r="G348"/>
      <c r="H348"/>
      <c r="I348"/>
      <c r="J348"/>
      <c r="K348"/>
    </row>
    <row r="349" spans="1:11" x14ac:dyDescent="0.25">
      <c r="A349"/>
      <c r="B349" s="80"/>
      <c r="C349"/>
      <c r="D349"/>
      <c r="E349"/>
      <c r="F349"/>
      <c r="G349"/>
      <c r="H349"/>
      <c r="I349"/>
      <c r="J349"/>
      <c r="K349"/>
    </row>
    <row r="350" spans="1:11" x14ac:dyDescent="0.25">
      <c r="A350"/>
      <c r="B350" s="80"/>
      <c r="C350"/>
      <c r="D350"/>
      <c r="E350"/>
      <c r="F350"/>
      <c r="G350"/>
      <c r="H350"/>
      <c r="I350"/>
      <c r="J350"/>
      <c r="K350"/>
    </row>
    <row r="351" spans="1:11" x14ac:dyDescent="0.25">
      <c r="A351"/>
      <c r="B351" s="80"/>
      <c r="C351"/>
      <c r="D351"/>
      <c r="E351"/>
      <c r="F351"/>
      <c r="G351"/>
      <c r="H351"/>
      <c r="I351"/>
      <c r="J351"/>
      <c r="K351"/>
    </row>
    <row r="352" spans="1:11" x14ac:dyDescent="0.25">
      <c r="A352"/>
      <c r="B352" s="80"/>
      <c r="C352"/>
      <c r="D352"/>
      <c r="E352"/>
      <c r="F352"/>
      <c r="G352"/>
      <c r="H352"/>
      <c r="I352"/>
      <c r="J352"/>
      <c r="K352"/>
    </row>
    <row r="353" spans="1:11" x14ac:dyDescent="0.25">
      <c r="A353"/>
      <c r="B353" s="80"/>
      <c r="C353"/>
      <c r="D353"/>
      <c r="E353"/>
      <c r="F353"/>
      <c r="G353"/>
      <c r="H353"/>
      <c r="I353"/>
      <c r="J353"/>
      <c r="K353"/>
    </row>
    <row r="354" spans="1:11" x14ac:dyDescent="0.25">
      <c r="A354"/>
      <c r="B354" s="80"/>
      <c r="C354"/>
      <c r="D354"/>
      <c r="E354"/>
      <c r="F354"/>
      <c r="G354"/>
      <c r="H354"/>
      <c r="I354"/>
      <c r="J354"/>
      <c r="K354"/>
    </row>
    <row r="355" spans="1:11" x14ac:dyDescent="0.25">
      <c r="A355"/>
      <c r="B355" s="80"/>
      <c r="C355"/>
      <c r="D355"/>
      <c r="E355"/>
      <c r="F355"/>
      <c r="G355"/>
      <c r="H355"/>
      <c r="I355"/>
      <c r="J355"/>
      <c r="K355"/>
    </row>
    <row r="356" spans="1:11" x14ac:dyDescent="0.25">
      <c r="A356"/>
      <c r="B356" s="80"/>
      <c r="C356"/>
      <c r="D356"/>
      <c r="E356"/>
      <c r="F356"/>
      <c r="G356"/>
      <c r="H356"/>
      <c r="I356"/>
      <c r="J356"/>
      <c r="K356"/>
    </row>
    <row r="357" spans="1:11" x14ac:dyDescent="0.25">
      <c r="A357"/>
      <c r="B357" s="80"/>
      <c r="C357"/>
      <c r="D357"/>
      <c r="E357"/>
      <c r="F357"/>
      <c r="G357"/>
      <c r="H357"/>
      <c r="I357"/>
      <c r="J357"/>
      <c r="K357"/>
    </row>
    <row r="358" spans="1:11" x14ac:dyDescent="0.25">
      <c r="A358"/>
      <c r="B358" s="80"/>
      <c r="C358"/>
      <c r="D358"/>
      <c r="E358"/>
      <c r="F358"/>
      <c r="G358"/>
      <c r="H358"/>
      <c r="I358"/>
      <c r="J358"/>
      <c r="K358"/>
    </row>
    <row r="359" spans="1:11" x14ac:dyDescent="0.25">
      <c r="A359"/>
      <c r="B359" s="80"/>
      <c r="C359"/>
      <c r="D359"/>
      <c r="E359"/>
      <c r="F359"/>
      <c r="G359"/>
      <c r="H359"/>
      <c r="I359"/>
      <c r="J359"/>
      <c r="K359"/>
    </row>
    <row r="360" spans="1:11" x14ac:dyDescent="0.25">
      <c r="A360"/>
      <c r="B360" s="80"/>
      <c r="C360"/>
      <c r="D360"/>
      <c r="E360"/>
      <c r="F360"/>
      <c r="G360"/>
      <c r="H360"/>
      <c r="I360"/>
      <c r="J360"/>
      <c r="K360"/>
    </row>
    <row r="361" spans="1:11" x14ac:dyDescent="0.25">
      <c r="A361"/>
      <c r="B361" s="80"/>
      <c r="C361"/>
      <c r="D361"/>
      <c r="E361"/>
      <c r="F361"/>
      <c r="G361"/>
      <c r="H361"/>
      <c r="I361"/>
      <c r="J361"/>
      <c r="K361"/>
    </row>
    <row r="362" spans="1:11" x14ac:dyDescent="0.25">
      <c r="A362"/>
      <c r="B362" s="80"/>
      <c r="C362"/>
      <c r="D362"/>
      <c r="E362"/>
      <c r="F362"/>
      <c r="G362"/>
      <c r="H362"/>
      <c r="I362"/>
      <c r="J362"/>
      <c r="K362"/>
    </row>
    <row r="363" spans="1:11" x14ac:dyDescent="0.25">
      <c r="A363"/>
      <c r="B363" s="80"/>
      <c r="C363"/>
      <c r="D363"/>
      <c r="E363"/>
      <c r="F363"/>
      <c r="G363"/>
      <c r="H363"/>
      <c r="I363"/>
      <c r="J363"/>
      <c r="K363"/>
    </row>
    <row r="364" spans="1:11" x14ac:dyDescent="0.25">
      <c r="A364"/>
      <c r="B364" s="80"/>
      <c r="C364"/>
      <c r="D364"/>
      <c r="E364"/>
      <c r="F364"/>
      <c r="G364"/>
      <c r="H364"/>
      <c r="I364"/>
      <c r="J364"/>
      <c r="K364"/>
    </row>
    <row r="365" spans="1:11" x14ac:dyDescent="0.25">
      <c r="A365"/>
      <c r="B365" s="80"/>
      <c r="C365"/>
      <c r="D365"/>
      <c r="E365"/>
      <c r="F365"/>
      <c r="G365"/>
      <c r="H365"/>
      <c r="I365"/>
      <c r="J365"/>
      <c r="K365"/>
    </row>
    <row r="366" spans="1:11" x14ac:dyDescent="0.25">
      <c r="A366"/>
      <c r="B366" s="80"/>
      <c r="C366"/>
      <c r="D366"/>
      <c r="E366"/>
      <c r="F366"/>
      <c r="G366"/>
      <c r="H366"/>
      <c r="I366"/>
      <c r="J366"/>
      <c r="K366"/>
    </row>
    <row r="367" spans="1:11" x14ac:dyDescent="0.25">
      <c r="A367"/>
      <c r="B367" s="80"/>
      <c r="C367"/>
      <c r="D367"/>
      <c r="E367"/>
      <c r="F367"/>
      <c r="G367"/>
      <c r="H367"/>
      <c r="I367"/>
      <c r="J367"/>
      <c r="K367"/>
    </row>
    <row r="368" spans="1:11" x14ac:dyDescent="0.25">
      <c r="A368"/>
      <c r="B368" s="80"/>
      <c r="C368"/>
      <c r="D368"/>
      <c r="E368"/>
      <c r="F368"/>
      <c r="G368"/>
      <c r="H368"/>
      <c r="I368"/>
      <c r="J368"/>
      <c r="K368"/>
    </row>
    <row r="369" spans="1:11" x14ac:dyDescent="0.25">
      <c r="A369"/>
      <c r="B369" s="80"/>
      <c r="C369"/>
      <c r="D369"/>
      <c r="E369"/>
      <c r="F369"/>
      <c r="G369"/>
      <c r="H369"/>
      <c r="I369"/>
      <c r="J369"/>
      <c r="K369"/>
    </row>
    <row r="370" spans="1:11" x14ac:dyDescent="0.25">
      <c r="A370"/>
      <c r="B370" s="80"/>
      <c r="C370"/>
      <c r="D370"/>
      <c r="E370"/>
      <c r="F370"/>
      <c r="G370"/>
      <c r="H370"/>
      <c r="I370"/>
      <c r="J370"/>
      <c r="K370"/>
    </row>
    <row r="371" spans="1:11" x14ac:dyDescent="0.25">
      <c r="A371"/>
      <c r="B371" s="80"/>
      <c r="C371"/>
      <c r="D371"/>
      <c r="E371"/>
      <c r="F371"/>
      <c r="G371"/>
      <c r="H371"/>
      <c r="I371"/>
      <c r="J371"/>
      <c r="K371"/>
    </row>
    <row r="372" spans="1:11" x14ac:dyDescent="0.25">
      <c r="A372"/>
      <c r="B372" s="80"/>
      <c r="C372"/>
      <c r="D372"/>
      <c r="E372"/>
      <c r="F372"/>
      <c r="G372"/>
      <c r="H372"/>
      <c r="I372"/>
      <c r="J372"/>
      <c r="K372"/>
    </row>
    <row r="373" spans="1:11" x14ac:dyDescent="0.25">
      <c r="A373"/>
      <c r="B373" s="80"/>
      <c r="C373"/>
      <c r="D373"/>
      <c r="E373"/>
      <c r="F373"/>
      <c r="G373"/>
      <c r="H373"/>
      <c r="I373"/>
      <c r="J373"/>
      <c r="K373"/>
    </row>
    <row r="374" spans="1:11" x14ac:dyDescent="0.25">
      <c r="A374"/>
      <c r="B374" s="80"/>
      <c r="C374"/>
      <c r="D374"/>
      <c r="E374"/>
      <c r="F374"/>
      <c r="G374"/>
      <c r="H374"/>
      <c r="I374"/>
      <c r="J374"/>
      <c r="K374"/>
    </row>
    <row r="375" spans="1:11" x14ac:dyDescent="0.25">
      <c r="A375"/>
      <c r="B375" s="80"/>
      <c r="C375"/>
      <c r="D375"/>
      <c r="E375"/>
      <c r="F375"/>
      <c r="G375"/>
      <c r="H375"/>
      <c r="I375"/>
      <c r="J375"/>
      <c r="K375"/>
    </row>
    <row r="376" spans="1:11" x14ac:dyDescent="0.25">
      <c r="A376"/>
      <c r="B376" s="80"/>
      <c r="C376"/>
      <c r="D376"/>
      <c r="E376"/>
      <c r="F376"/>
      <c r="G376"/>
      <c r="H376"/>
      <c r="I376"/>
      <c r="J376"/>
      <c r="K376"/>
    </row>
    <row r="377" spans="1:11" x14ac:dyDescent="0.25">
      <c r="A377"/>
      <c r="B377" s="80"/>
      <c r="C377"/>
      <c r="D377"/>
      <c r="E377"/>
      <c r="F377"/>
      <c r="G377"/>
      <c r="H377"/>
      <c r="I377"/>
      <c r="J377"/>
      <c r="K377"/>
    </row>
    <row r="378" spans="1:11" x14ac:dyDescent="0.25">
      <c r="A378"/>
      <c r="B378" s="80"/>
      <c r="C378"/>
      <c r="D378"/>
      <c r="E378"/>
      <c r="F378"/>
      <c r="G378"/>
      <c r="H378"/>
      <c r="I378"/>
      <c r="J378"/>
      <c r="K378"/>
    </row>
    <row r="379" spans="1:11" x14ac:dyDescent="0.25">
      <c r="A379"/>
      <c r="B379" s="80"/>
      <c r="C379"/>
      <c r="D379"/>
      <c r="E379"/>
      <c r="F379"/>
      <c r="G379"/>
      <c r="H379"/>
      <c r="I379"/>
      <c r="J379"/>
      <c r="K379"/>
    </row>
    <row r="380" spans="1:11" x14ac:dyDescent="0.25">
      <c r="A380"/>
      <c r="B380" s="80"/>
      <c r="C380"/>
      <c r="D380"/>
      <c r="E380"/>
      <c r="F380"/>
      <c r="G380"/>
      <c r="H380"/>
      <c r="I380"/>
      <c r="J380"/>
      <c r="K380"/>
    </row>
    <row r="381" spans="1:11" x14ac:dyDescent="0.25">
      <c r="A381"/>
      <c r="B381" s="80"/>
      <c r="C381"/>
      <c r="D381"/>
      <c r="E381"/>
      <c r="F381"/>
      <c r="G381"/>
      <c r="H381"/>
      <c r="I381"/>
      <c r="J381"/>
      <c r="K381"/>
    </row>
    <row r="382" spans="1:11" x14ac:dyDescent="0.25">
      <c r="A382"/>
      <c r="B382" s="80"/>
      <c r="C382"/>
      <c r="D382"/>
      <c r="E382"/>
      <c r="F382"/>
      <c r="G382"/>
      <c r="H382"/>
      <c r="I382"/>
      <c r="J382"/>
      <c r="K382"/>
    </row>
    <row r="383" spans="1:11" x14ac:dyDescent="0.25">
      <c r="A383"/>
      <c r="B383" s="80"/>
      <c r="C383"/>
      <c r="D383"/>
      <c r="E383"/>
      <c r="F383"/>
      <c r="G383"/>
      <c r="H383"/>
      <c r="I383"/>
      <c r="J383"/>
      <c r="K383"/>
    </row>
    <row r="384" spans="1:11" x14ac:dyDescent="0.25">
      <c r="A384"/>
      <c r="B384" s="80"/>
      <c r="C384"/>
      <c r="D384"/>
      <c r="E384"/>
      <c r="F384"/>
      <c r="G384"/>
      <c r="H384"/>
      <c r="I384"/>
      <c r="J384"/>
      <c r="K384"/>
    </row>
    <row r="385" spans="1:11" x14ac:dyDescent="0.25">
      <c r="A385"/>
      <c r="B385" s="80"/>
      <c r="C385"/>
      <c r="D385"/>
      <c r="E385"/>
      <c r="F385"/>
      <c r="G385"/>
      <c r="H385"/>
      <c r="I385"/>
      <c r="J385"/>
      <c r="K385"/>
    </row>
    <row r="386" spans="1:11" x14ac:dyDescent="0.25">
      <c r="A386"/>
      <c r="B386" s="80"/>
      <c r="C386"/>
      <c r="D386"/>
      <c r="E386"/>
      <c r="F386"/>
      <c r="G386"/>
      <c r="H386"/>
      <c r="I386"/>
      <c r="J386"/>
      <c r="K386"/>
    </row>
    <row r="387" spans="1:11" x14ac:dyDescent="0.25">
      <c r="A387"/>
      <c r="B387" s="80"/>
      <c r="C387"/>
      <c r="D387"/>
      <c r="E387"/>
      <c r="F387"/>
      <c r="G387"/>
      <c r="H387"/>
      <c r="I387"/>
      <c r="J387"/>
      <c r="K387"/>
    </row>
    <row r="388" spans="1:11" x14ac:dyDescent="0.25">
      <c r="A388"/>
      <c r="B388" s="80"/>
      <c r="C388"/>
      <c r="D388"/>
      <c r="E388"/>
      <c r="F388"/>
      <c r="G388"/>
      <c r="H388"/>
      <c r="I388"/>
      <c r="J388"/>
      <c r="K388"/>
    </row>
    <row r="389" spans="1:11" x14ac:dyDescent="0.25">
      <c r="A389"/>
      <c r="B389" s="80"/>
      <c r="C389"/>
      <c r="D389"/>
      <c r="E389"/>
      <c r="F389"/>
      <c r="G389"/>
      <c r="H389"/>
      <c r="I389"/>
      <c r="J389"/>
      <c r="K389"/>
    </row>
    <row r="390" spans="1:11" x14ac:dyDescent="0.25">
      <c r="A390"/>
      <c r="B390" s="80"/>
      <c r="C390"/>
      <c r="D390"/>
      <c r="E390"/>
      <c r="F390"/>
      <c r="G390"/>
      <c r="H390"/>
      <c r="I390"/>
      <c r="J390"/>
      <c r="K390"/>
    </row>
    <row r="391" spans="1:11" x14ac:dyDescent="0.25">
      <c r="A391"/>
      <c r="B391" s="80"/>
      <c r="C391"/>
      <c r="D391"/>
      <c r="E391"/>
      <c r="F391"/>
      <c r="G391"/>
      <c r="H391"/>
      <c r="I391"/>
      <c r="J391"/>
      <c r="K391"/>
    </row>
    <row r="392" spans="1:11" x14ac:dyDescent="0.25">
      <c r="A392"/>
      <c r="B392" s="80"/>
      <c r="C392"/>
      <c r="D392"/>
      <c r="E392"/>
      <c r="F392"/>
      <c r="G392"/>
      <c r="H392"/>
      <c r="I392"/>
      <c r="J392"/>
      <c r="K392"/>
    </row>
    <row r="393" spans="1:11" x14ac:dyDescent="0.25">
      <c r="A393"/>
      <c r="B393" s="80"/>
      <c r="C393"/>
      <c r="D393"/>
      <c r="E393"/>
      <c r="F393"/>
      <c r="G393"/>
      <c r="H393"/>
      <c r="I393"/>
      <c r="J393"/>
      <c r="K393"/>
    </row>
    <row r="394" spans="1:11" x14ac:dyDescent="0.25">
      <c r="A394"/>
      <c r="B394" s="80"/>
      <c r="C394"/>
      <c r="D394"/>
      <c r="E394"/>
      <c r="F394"/>
      <c r="G394"/>
      <c r="H394"/>
      <c r="I394"/>
      <c r="J394"/>
      <c r="K394"/>
    </row>
    <row r="395" spans="1:11" x14ac:dyDescent="0.25">
      <c r="A395"/>
      <c r="B395" s="80"/>
      <c r="C395"/>
      <c r="D395"/>
      <c r="E395"/>
      <c r="F395"/>
      <c r="G395"/>
      <c r="H395"/>
      <c r="I395"/>
      <c r="J395"/>
      <c r="K395"/>
    </row>
    <row r="396" spans="1:11" x14ac:dyDescent="0.25">
      <c r="A396"/>
      <c r="B396" s="80"/>
      <c r="C396"/>
      <c r="D396"/>
      <c r="E396"/>
      <c r="F396"/>
      <c r="G396"/>
      <c r="H396"/>
      <c r="I396"/>
      <c r="J396"/>
      <c r="K396"/>
    </row>
    <row r="397" spans="1:11" x14ac:dyDescent="0.25">
      <c r="A397"/>
      <c r="B397" s="80"/>
      <c r="C397"/>
      <c r="D397"/>
      <c r="E397"/>
      <c r="F397"/>
      <c r="G397"/>
      <c r="H397"/>
      <c r="I397"/>
      <c r="J397"/>
      <c r="K397"/>
    </row>
    <row r="398" spans="1:11" x14ac:dyDescent="0.25">
      <c r="A398"/>
      <c r="B398" s="80"/>
      <c r="C398"/>
      <c r="D398"/>
      <c r="E398"/>
      <c r="F398"/>
      <c r="G398"/>
      <c r="H398"/>
      <c r="I398"/>
      <c r="J398"/>
      <c r="K398"/>
    </row>
    <row r="399" spans="1:11" x14ac:dyDescent="0.25">
      <c r="A399"/>
      <c r="B399" s="80"/>
      <c r="C399"/>
      <c r="D399"/>
      <c r="E399"/>
      <c r="F399"/>
      <c r="G399"/>
      <c r="H399"/>
      <c r="I399"/>
      <c r="J399"/>
      <c r="K399"/>
    </row>
    <row r="400" spans="1:11" x14ac:dyDescent="0.25">
      <c r="A400"/>
      <c r="B400" s="80"/>
      <c r="C400"/>
      <c r="D400"/>
      <c r="E400"/>
      <c r="F400"/>
      <c r="G400"/>
      <c r="H400"/>
      <c r="I400"/>
      <c r="J400"/>
      <c r="K400"/>
    </row>
    <row r="401" spans="1:11" x14ac:dyDescent="0.25">
      <c r="A401"/>
      <c r="B401" s="80"/>
      <c r="C401"/>
      <c r="D401"/>
      <c r="E401"/>
      <c r="F401"/>
      <c r="G401"/>
      <c r="H401"/>
      <c r="I401"/>
      <c r="J401"/>
      <c r="K401"/>
    </row>
    <row r="402" spans="1:11" x14ac:dyDescent="0.25">
      <c r="A402"/>
      <c r="B402" s="80"/>
      <c r="C402"/>
      <c r="D402"/>
      <c r="E402"/>
      <c r="F402"/>
      <c r="G402"/>
      <c r="H402"/>
      <c r="I402"/>
      <c r="J402"/>
      <c r="K402"/>
    </row>
    <row r="403" spans="1:11" x14ac:dyDescent="0.25">
      <c r="A403"/>
      <c r="B403" s="80"/>
      <c r="C403"/>
      <c r="D403"/>
      <c r="E403"/>
      <c r="F403"/>
      <c r="G403"/>
      <c r="H403"/>
      <c r="I403"/>
      <c r="J403"/>
      <c r="K403"/>
    </row>
    <row r="404" spans="1:11" x14ac:dyDescent="0.25">
      <c r="A404"/>
      <c r="B404" s="80"/>
      <c r="C404"/>
      <c r="D404"/>
      <c r="E404"/>
      <c r="F404"/>
      <c r="G404"/>
      <c r="H404"/>
      <c r="I404"/>
      <c r="J404"/>
      <c r="K404"/>
    </row>
    <row r="405" spans="1:11" x14ac:dyDescent="0.25">
      <c r="A405"/>
      <c r="B405" s="80"/>
      <c r="C405"/>
      <c r="D405"/>
      <c r="E405"/>
      <c r="F405"/>
      <c r="G405"/>
      <c r="H405"/>
      <c r="I405"/>
      <c r="J405"/>
      <c r="K405"/>
    </row>
    <row r="406" spans="1:11" x14ac:dyDescent="0.25">
      <c r="A406"/>
      <c r="B406" s="80"/>
      <c r="C406"/>
      <c r="D406"/>
      <c r="E406"/>
      <c r="F406"/>
      <c r="G406"/>
      <c r="H406"/>
      <c r="I406"/>
      <c r="J406"/>
      <c r="K406"/>
    </row>
    <row r="407" spans="1:11" x14ac:dyDescent="0.25">
      <c r="A407"/>
      <c r="B407" s="80"/>
      <c r="C407"/>
      <c r="D407"/>
      <c r="E407"/>
      <c r="F407"/>
      <c r="G407"/>
      <c r="H407"/>
      <c r="I407"/>
      <c r="J407"/>
      <c r="K407"/>
    </row>
    <row r="408" spans="1:11" x14ac:dyDescent="0.25">
      <c r="A408"/>
      <c r="B408" s="80"/>
      <c r="C408"/>
      <c r="D408"/>
      <c r="E408"/>
      <c r="F408"/>
      <c r="G408"/>
      <c r="H408"/>
      <c r="I408"/>
      <c r="J408"/>
      <c r="K408"/>
    </row>
    <row r="409" spans="1:11" x14ac:dyDescent="0.25">
      <c r="A409"/>
      <c r="B409" s="80"/>
      <c r="C409"/>
      <c r="D409"/>
      <c r="E409"/>
      <c r="F409"/>
      <c r="G409"/>
      <c r="H409"/>
      <c r="I409"/>
      <c r="J409"/>
      <c r="K409"/>
    </row>
    <row r="410" spans="1:11" x14ac:dyDescent="0.25">
      <c r="A410"/>
      <c r="B410" s="80"/>
      <c r="C410"/>
      <c r="D410"/>
      <c r="E410"/>
      <c r="F410"/>
      <c r="G410"/>
      <c r="H410"/>
      <c r="I410"/>
      <c r="J410"/>
      <c r="K410"/>
    </row>
    <row r="411" spans="1:11" x14ac:dyDescent="0.25">
      <c r="A411"/>
      <c r="B411" s="80"/>
      <c r="C411"/>
      <c r="D411"/>
      <c r="E411"/>
      <c r="F411"/>
      <c r="G411"/>
      <c r="H411"/>
      <c r="I411"/>
      <c r="J411"/>
      <c r="K411"/>
    </row>
    <row r="412" spans="1:11" x14ac:dyDescent="0.25">
      <c r="A412"/>
      <c r="B412" s="80"/>
      <c r="C412"/>
      <c r="D412"/>
      <c r="E412"/>
      <c r="F412"/>
      <c r="G412"/>
      <c r="H412"/>
      <c r="I412"/>
      <c r="J412"/>
      <c r="K412"/>
    </row>
    <row r="413" spans="1:11" x14ac:dyDescent="0.25">
      <c r="A413"/>
      <c r="B413" s="80"/>
      <c r="C413"/>
      <c r="D413"/>
      <c r="E413"/>
      <c r="F413"/>
      <c r="G413"/>
      <c r="H413"/>
      <c r="I413"/>
      <c r="J413"/>
      <c r="K413"/>
    </row>
    <row r="414" spans="1:11" x14ac:dyDescent="0.25">
      <c r="A414"/>
      <c r="B414" s="80"/>
      <c r="C414"/>
      <c r="D414"/>
      <c r="E414"/>
      <c r="F414"/>
      <c r="G414"/>
      <c r="H414"/>
      <c r="I414"/>
      <c r="J414"/>
      <c r="K414"/>
    </row>
    <row r="415" spans="1:11" x14ac:dyDescent="0.25">
      <c r="A415"/>
      <c r="B415" s="80"/>
      <c r="C415"/>
      <c r="D415"/>
      <c r="E415"/>
      <c r="F415"/>
      <c r="G415"/>
      <c r="H415"/>
      <c r="I415"/>
      <c r="J415"/>
      <c r="K415"/>
    </row>
    <row r="416" spans="1:11" x14ac:dyDescent="0.25">
      <c r="A416"/>
      <c r="B416" s="80"/>
      <c r="C416"/>
      <c r="D416"/>
      <c r="E416"/>
      <c r="F416"/>
      <c r="G416"/>
      <c r="H416"/>
      <c r="I416"/>
      <c r="J416"/>
      <c r="K416"/>
    </row>
    <row r="417" spans="1:11" x14ac:dyDescent="0.25">
      <c r="A417"/>
      <c r="B417" s="80"/>
      <c r="C417"/>
      <c r="D417"/>
      <c r="E417"/>
      <c r="F417"/>
      <c r="G417"/>
      <c r="H417"/>
      <c r="I417"/>
      <c r="J417"/>
      <c r="K417"/>
    </row>
    <row r="418" spans="1:11" x14ac:dyDescent="0.25">
      <c r="A418"/>
      <c r="B418" s="80"/>
      <c r="C418"/>
      <c r="D418"/>
      <c r="E418"/>
      <c r="F418"/>
      <c r="G418"/>
      <c r="H418"/>
      <c r="I418"/>
      <c r="J418"/>
      <c r="K418"/>
    </row>
    <row r="419" spans="1:11" x14ac:dyDescent="0.25">
      <c r="A419"/>
      <c r="B419" s="80"/>
      <c r="C419"/>
      <c r="D419"/>
      <c r="E419"/>
      <c r="F419"/>
      <c r="G419"/>
      <c r="H419"/>
      <c r="I419"/>
      <c r="J419"/>
      <c r="K419"/>
    </row>
    <row r="420" spans="1:11" x14ac:dyDescent="0.25">
      <c r="A420"/>
      <c r="B420" s="80"/>
      <c r="C420"/>
      <c r="D420"/>
      <c r="E420"/>
      <c r="F420"/>
      <c r="G420"/>
      <c r="H420"/>
      <c r="I420"/>
      <c r="J420"/>
      <c r="K420"/>
    </row>
    <row r="421" spans="1:11" x14ac:dyDescent="0.25">
      <c r="A421"/>
      <c r="B421" s="80"/>
      <c r="C421"/>
      <c r="D421"/>
      <c r="E421"/>
      <c r="F421"/>
      <c r="G421"/>
      <c r="H421"/>
      <c r="I421"/>
      <c r="J421"/>
      <c r="K421"/>
    </row>
    <row r="422" spans="1:11" x14ac:dyDescent="0.25">
      <c r="A422"/>
      <c r="B422" s="80"/>
      <c r="C422"/>
      <c r="D422"/>
      <c r="E422"/>
      <c r="F422"/>
      <c r="G422"/>
      <c r="H422"/>
      <c r="I422"/>
      <c r="J422"/>
      <c r="K422"/>
    </row>
    <row r="423" spans="1:11" x14ac:dyDescent="0.25">
      <c r="A423"/>
      <c r="B423" s="80"/>
      <c r="C423"/>
      <c r="D423"/>
      <c r="E423"/>
      <c r="F423"/>
      <c r="G423"/>
      <c r="H423"/>
      <c r="I423"/>
      <c r="J423"/>
      <c r="K423"/>
    </row>
    <row r="424" spans="1:11" x14ac:dyDescent="0.25">
      <c r="A424"/>
      <c r="B424" s="80"/>
      <c r="C424"/>
      <c r="D424"/>
      <c r="E424"/>
      <c r="F424"/>
      <c r="G424"/>
      <c r="H424"/>
      <c r="I424"/>
      <c r="J424"/>
      <c r="K424"/>
    </row>
    <row r="425" spans="1:11" x14ac:dyDescent="0.25">
      <c r="A425"/>
      <c r="B425" s="80"/>
      <c r="C425"/>
      <c r="D425"/>
      <c r="E425"/>
      <c r="F425"/>
      <c r="G425"/>
      <c r="H425"/>
      <c r="I425"/>
      <c r="J425"/>
      <c r="K425"/>
    </row>
    <row r="426" spans="1:11" x14ac:dyDescent="0.25">
      <c r="A426"/>
      <c r="B426" s="80"/>
      <c r="C426"/>
      <c r="D426"/>
      <c r="E426"/>
      <c r="F426"/>
      <c r="G426"/>
      <c r="H426"/>
      <c r="I426"/>
      <c r="J426"/>
      <c r="K426"/>
    </row>
    <row r="427" spans="1:11" x14ac:dyDescent="0.25">
      <c r="A427"/>
      <c r="B427" s="80"/>
      <c r="C427"/>
      <c r="D427"/>
      <c r="E427"/>
      <c r="F427"/>
      <c r="G427"/>
      <c r="H427"/>
      <c r="I427"/>
      <c r="J427"/>
      <c r="K427"/>
    </row>
    <row r="428" spans="1:11" x14ac:dyDescent="0.25">
      <c r="A428"/>
      <c r="B428" s="80"/>
      <c r="C428"/>
      <c r="D428"/>
      <c r="E428"/>
      <c r="F428"/>
      <c r="G428"/>
      <c r="H428"/>
      <c r="I428"/>
      <c r="J428"/>
      <c r="K428"/>
    </row>
    <row r="429" spans="1:11" x14ac:dyDescent="0.25">
      <c r="A429"/>
      <c r="B429" s="80"/>
      <c r="C429"/>
      <c r="D429"/>
      <c r="E429"/>
      <c r="F429"/>
      <c r="G429"/>
      <c r="H429"/>
      <c r="I429"/>
      <c r="J429"/>
      <c r="K429"/>
    </row>
    <row r="430" spans="1:11" x14ac:dyDescent="0.25">
      <c r="A430"/>
      <c r="B430" s="80"/>
      <c r="C430"/>
      <c r="D430"/>
      <c r="E430"/>
      <c r="F430"/>
      <c r="G430"/>
      <c r="H430"/>
      <c r="I430"/>
      <c r="J430"/>
      <c r="K430"/>
    </row>
    <row r="431" spans="1:11" x14ac:dyDescent="0.25">
      <c r="A431"/>
      <c r="B431" s="80"/>
      <c r="C431"/>
      <c r="D431"/>
      <c r="E431"/>
      <c r="F431"/>
      <c r="G431"/>
      <c r="H431"/>
      <c r="I431"/>
      <c r="J431"/>
      <c r="K431"/>
    </row>
    <row r="432" spans="1:11" x14ac:dyDescent="0.25">
      <c r="A432"/>
      <c r="B432" s="80"/>
      <c r="C432"/>
      <c r="D432"/>
      <c r="E432"/>
      <c r="F432"/>
      <c r="G432"/>
      <c r="H432"/>
      <c r="I432"/>
      <c r="J432"/>
      <c r="K432"/>
    </row>
    <row r="433" spans="1:11" x14ac:dyDescent="0.25">
      <c r="A433"/>
      <c r="B433" s="80"/>
      <c r="C433"/>
      <c r="D433"/>
      <c r="E433"/>
      <c r="F433"/>
      <c r="G433"/>
      <c r="H433"/>
      <c r="I433"/>
      <c r="J433"/>
      <c r="K433"/>
    </row>
    <row r="434" spans="1:11" x14ac:dyDescent="0.25">
      <c r="A434"/>
      <c r="B434" s="80"/>
      <c r="C434"/>
      <c r="D434"/>
      <c r="E434"/>
      <c r="F434"/>
      <c r="G434"/>
      <c r="H434"/>
      <c r="I434"/>
      <c r="J434"/>
      <c r="K434"/>
    </row>
    <row r="435" spans="1:11" x14ac:dyDescent="0.25">
      <c r="A435"/>
      <c r="B435" s="80"/>
      <c r="C435"/>
      <c r="D435"/>
      <c r="E435"/>
      <c r="F435"/>
      <c r="G435"/>
      <c r="H435"/>
      <c r="I435"/>
      <c r="J435"/>
      <c r="K435"/>
    </row>
    <row r="436" spans="1:11" x14ac:dyDescent="0.25">
      <c r="A436"/>
      <c r="B436" s="80"/>
      <c r="C436"/>
      <c r="D436"/>
      <c r="E436"/>
      <c r="F436"/>
      <c r="G436"/>
      <c r="H436"/>
      <c r="I436"/>
      <c r="J436"/>
      <c r="K436"/>
    </row>
    <row r="437" spans="1:11" x14ac:dyDescent="0.25">
      <c r="A437"/>
      <c r="B437" s="80"/>
      <c r="C437"/>
      <c r="D437"/>
      <c r="E437"/>
      <c r="F437"/>
      <c r="G437"/>
      <c r="H437"/>
      <c r="I437"/>
      <c r="J437"/>
      <c r="K437"/>
    </row>
    <row r="438" spans="1:11" x14ac:dyDescent="0.25">
      <c r="A438"/>
      <c r="B438" s="80"/>
      <c r="C438"/>
      <c r="D438"/>
      <c r="E438"/>
      <c r="F438"/>
      <c r="G438"/>
      <c r="H438"/>
      <c r="I438"/>
      <c r="J438"/>
      <c r="K438"/>
    </row>
    <row r="439" spans="1:11" x14ac:dyDescent="0.25">
      <c r="A439"/>
      <c r="B439" s="80"/>
      <c r="C439"/>
      <c r="D439"/>
      <c r="E439"/>
      <c r="F439"/>
      <c r="G439"/>
      <c r="H439"/>
      <c r="I439"/>
      <c r="J439"/>
      <c r="K439"/>
    </row>
    <row r="440" spans="1:11" x14ac:dyDescent="0.25">
      <c r="A440"/>
      <c r="B440" s="80"/>
      <c r="C440"/>
      <c r="D440"/>
      <c r="E440"/>
      <c r="F440"/>
      <c r="G440"/>
      <c r="H440"/>
      <c r="I440"/>
      <c r="J440"/>
      <c r="K440"/>
    </row>
    <row r="441" spans="1:11" x14ac:dyDescent="0.25">
      <c r="A441"/>
      <c r="B441" s="80"/>
      <c r="C441"/>
      <c r="D441"/>
      <c r="E441"/>
      <c r="F441"/>
      <c r="G441"/>
      <c r="H441"/>
      <c r="I441"/>
      <c r="J441"/>
      <c r="K441"/>
    </row>
    <row r="442" spans="1:11" x14ac:dyDescent="0.25">
      <c r="A442"/>
      <c r="B442" s="80"/>
      <c r="C442"/>
      <c r="D442"/>
      <c r="E442"/>
      <c r="F442"/>
      <c r="G442"/>
      <c r="H442"/>
      <c r="I442"/>
      <c r="J442"/>
      <c r="K442"/>
    </row>
    <row r="443" spans="1:11" x14ac:dyDescent="0.25">
      <c r="A443"/>
      <c r="B443" s="80"/>
      <c r="C443"/>
      <c r="D443"/>
      <c r="E443"/>
      <c r="F443"/>
      <c r="G443"/>
      <c r="H443"/>
      <c r="I443"/>
      <c r="J443"/>
      <c r="K443"/>
    </row>
    <row r="444" spans="1:11" x14ac:dyDescent="0.25">
      <c r="A444"/>
      <c r="B444" s="80"/>
      <c r="C444"/>
      <c r="D444"/>
      <c r="E444"/>
      <c r="F444"/>
      <c r="G444"/>
      <c r="H444"/>
      <c r="I444"/>
      <c r="J444"/>
      <c r="K444"/>
    </row>
    <row r="445" spans="1:11" x14ac:dyDescent="0.25">
      <c r="A445"/>
      <c r="B445" s="80"/>
      <c r="C445"/>
      <c r="D445"/>
      <c r="E445"/>
      <c r="F445"/>
      <c r="G445"/>
      <c r="H445"/>
      <c r="I445"/>
      <c r="J445"/>
      <c r="K445"/>
    </row>
    <row r="446" spans="1:11" x14ac:dyDescent="0.25">
      <c r="A446"/>
      <c r="B446" s="80"/>
      <c r="C446"/>
      <c r="D446"/>
      <c r="E446"/>
      <c r="F446"/>
      <c r="G446"/>
      <c r="H446"/>
      <c r="I446"/>
      <c r="J446"/>
      <c r="K446"/>
    </row>
    <row r="447" spans="1:11" x14ac:dyDescent="0.25">
      <c r="A447"/>
      <c r="B447" s="80"/>
      <c r="C447"/>
      <c r="D447"/>
      <c r="E447"/>
      <c r="F447"/>
      <c r="G447"/>
      <c r="H447"/>
      <c r="I447"/>
      <c r="J447"/>
      <c r="K447"/>
    </row>
    <row r="448" spans="1:11" x14ac:dyDescent="0.25">
      <c r="A448"/>
      <c r="B448" s="80"/>
      <c r="C448"/>
      <c r="D448"/>
      <c r="E448"/>
      <c r="F448"/>
      <c r="G448"/>
      <c r="H448"/>
      <c r="I448"/>
      <c r="J448"/>
      <c r="K448"/>
    </row>
    <row r="449" spans="1:11" x14ac:dyDescent="0.25">
      <c r="A449"/>
      <c r="B449" s="80"/>
      <c r="C449"/>
      <c r="D449"/>
      <c r="E449"/>
      <c r="F449"/>
      <c r="G449"/>
      <c r="H449"/>
      <c r="I449"/>
      <c r="J449"/>
      <c r="K449"/>
    </row>
    <row r="450" spans="1:11" x14ac:dyDescent="0.25">
      <c r="A450"/>
      <c r="B450" s="80"/>
      <c r="C450"/>
      <c r="D450"/>
      <c r="E450"/>
      <c r="F450"/>
      <c r="G450"/>
      <c r="H450"/>
      <c r="I450"/>
      <c r="J450"/>
      <c r="K450"/>
    </row>
    <row r="451" spans="1:11" x14ac:dyDescent="0.25">
      <c r="A451"/>
      <c r="B451" s="80"/>
      <c r="C451"/>
      <c r="D451"/>
      <c r="E451"/>
      <c r="F451"/>
      <c r="G451"/>
      <c r="H451"/>
      <c r="I451"/>
      <c r="J451"/>
      <c r="K451"/>
    </row>
    <row r="452" spans="1:11" x14ac:dyDescent="0.25">
      <c r="A452"/>
      <c r="B452" s="80"/>
      <c r="C452"/>
      <c r="D452"/>
      <c r="E452"/>
      <c r="F452"/>
      <c r="G452"/>
      <c r="H452"/>
      <c r="I452"/>
      <c r="J452"/>
      <c r="K452"/>
    </row>
    <row r="453" spans="1:11" x14ac:dyDescent="0.25">
      <c r="A453"/>
      <c r="B453" s="80"/>
      <c r="C453"/>
      <c r="D453"/>
      <c r="E453"/>
      <c r="F453"/>
      <c r="G453"/>
      <c r="H453"/>
      <c r="I453"/>
      <c r="J453"/>
      <c r="K453"/>
    </row>
    <row r="454" spans="1:11" x14ac:dyDescent="0.25">
      <c r="A454"/>
      <c r="B454" s="80"/>
      <c r="C454"/>
      <c r="D454"/>
      <c r="E454"/>
      <c r="F454"/>
      <c r="G454"/>
      <c r="H454"/>
      <c r="I454"/>
      <c r="J454"/>
      <c r="K454"/>
    </row>
    <row r="455" spans="1:11" x14ac:dyDescent="0.25">
      <c r="A455"/>
      <c r="B455" s="80"/>
      <c r="C455"/>
      <c r="D455"/>
      <c r="E455"/>
      <c r="F455"/>
      <c r="G455"/>
      <c r="H455"/>
      <c r="I455"/>
      <c r="J455"/>
      <c r="K455"/>
    </row>
    <row r="456" spans="1:11" x14ac:dyDescent="0.25">
      <c r="A456"/>
      <c r="B456" s="80"/>
      <c r="C456"/>
      <c r="D456"/>
      <c r="E456"/>
      <c r="F456"/>
      <c r="G456"/>
      <c r="H456"/>
      <c r="I456"/>
      <c r="J456"/>
      <c r="K456"/>
    </row>
    <row r="457" spans="1:11" x14ac:dyDescent="0.25">
      <c r="A457"/>
      <c r="B457" s="80"/>
      <c r="C457"/>
      <c r="D457"/>
      <c r="E457"/>
      <c r="F457"/>
      <c r="G457"/>
      <c r="H457"/>
      <c r="I457"/>
      <c r="J457"/>
      <c r="K457"/>
    </row>
    <row r="458" spans="1:11" x14ac:dyDescent="0.25">
      <c r="A458"/>
      <c r="B458" s="80"/>
      <c r="C458"/>
      <c r="D458"/>
      <c r="E458"/>
      <c r="F458"/>
      <c r="G458"/>
      <c r="H458"/>
      <c r="I458"/>
      <c r="J458"/>
      <c r="K458"/>
    </row>
    <row r="459" spans="1:11" x14ac:dyDescent="0.25">
      <c r="A459"/>
      <c r="B459" s="80"/>
      <c r="C459"/>
      <c r="D459"/>
      <c r="E459"/>
      <c r="F459"/>
      <c r="G459"/>
      <c r="H459"/>
      <c r="I459"/>
      <c r="J459"/>
      <c r="K459"/>
    </row>
    <row r="460" spans="1:11" x14ac:dyDescent="0.25">
      <c r="A460"/>
      <c r="B460" s="80"/>
      <c r="C460"/>
      <c r="D460"/>
      <c r="E460"/>
      <c r="F460"/>
      <c r="G460"/>
      <c r="H460"/>
      <c r="I460"/>
      <c r="J460"/>
      <c r="K460"/>
    </row>
    <row r="461" spans="1:11" x14ac:dyDescent="0.25">
      <c r="A461"/>
      <c r="B461" s="80"/>
      <c r="C461"/>
      <c r="D461"/>
      <c r="E461"/>
      <c r="F461"/>
      <c r="G461"/>
      <c r="H461"/>
      <c r="I461"/>
      <c r="J461"/>
      <c r="K461"/>
    </row>
    <row r="462" spans="1:11" x14ac:dyDescent="0.25">
      <c r="A462"/>
      <c r="B462" s="80"/>
      <c r="C462"/>
      <c r="D462"/>
      <c r="E462"/>
      <c r="F462"/>
      <c r="G462"/>
      <c r="H462"/>
      <c r="I462"/>
      <c r="J462"/>
      <c r="K462"/>
    </row>
    <row r="463" spans="1:11" x14ac:dyDescent="0.25">
      <c r="A463"/>
      <c r="B463" s="80"/>
      <c r="C463"/>
      <c r="D463"/>
      <c r="E463"/>
      <c r="F463"/>
      <c r="G463"/>
      <c r="H463"/>
      <c r="I463"/>
      <c r="J463"/>
      <c r="K463"/>
    </row>
    <row r="464" spans="1:11" x14ac:dyDescent="0.25">
      <c r="A464"/>
      <c r="B464" s="80"/>
      <c r="C464"/>
      <c r="D464"/>
      <c r="E464"/>
      <c r="F464"/>
      <c r="G464"/>
      <c r="H464"/>
      <c r="I464"/>
      <c r="J464"/>
      <c r="K464"/>
    </row>
    <row r="465" spans="1:11" x14ac:dyDescent="0.25">
      <c r="A465"/>
      <c r="B465" s="80"/>
      <c r="C465"/>
      <c r="D465"/>
      <c r="E465"/>
      <c r="F465"/>
      <c r="G465"/>
      <c r="H465"/>
      <c r="I465"/>
      <c r="J465"/>
      <c r="K465"/>
    </row>
    <row r="466" spans="1:11" x14ac:dyDescent="0.25">
      <c r="A466"/>
      <c r="B466" s="80"/>
      <c r="C466"/>
      <c r="D466"/>
      <c r="E466"/>
      <c r="F466"/>
      <c r="G466"/>
      <c r="H466"/>
      <c r="I466"/>
      <c r="J466"/>
      <c r="K466"/>
    </row>
    <row r="467" spans="1:11" x14ac:dyDescent="0.25">
      <c r="A467"/>
      <c r="B467" s="80"/>
      <c r="C467"/>
      <c r="D467"/>
      <c r="E467"/>
      <c r="F467"/>
      <c r="G467"/>
      <c r="H467"/>
      <c r="I467"/>
      <c r="J467"/>
      <c r="K467"/>
    </row>
    <row r="468" spans="1:11" x14ac:dyDescent="0.25">
      <c r="A468"/>
      <c r="B468" s="80"/>
      <c r="C468"/>
      <c r="D468"/>
      <c r="E468"/>
      <c r="F468"/>
      <c r="G468"/>
      <c r="H468"/>
      <c r="I468"/>
      <c r="J468"/>
      <c r="K468"/>
    </row>
    <row r="469" spans="1:11" x14ac:dyDescent="0.25">
      <c r="A469"/>
      <c r="B469" s="80"/>
      <c r="C469"/>
      <c r="D469"/>
      <c r="E469"/>
      <c r="F469"/>
      <c r="G469"/>
      <c r="H469"/>
      <c r="I469"/>
      <c r="J469"/>
      <c r="K469"/>
    </row>
    <row r="470" spans="1:11" x14ac:dyDescent="0.25">
      <c r="A470"/>
      <c r="B470" s="80"/>
      <c r="C470"/>
      <c r="D470"/>
      <c r="E470"/>
      <c r="F470"/>
      <c r="G470"/>
      <c r="H470"/>
      <c r="I470"/>
      <c r="J470"/>
      <c r="K470"/>
    </row>
    <row r="471" spans="1:11" x14ac:dyDescent="0.25">
      <c r="A471"/>
      <c r="B471" s="80"/>
      <c r="C471"/>
      <c r="D471"/>
      <c r="E471"/>
      <c r="F471"/>
      <c r="G471"/>
      <c r="H471"/>
      <c r="I471"/>
      <c r="J471"/>
      <c r="K471"/>
    </row>
    <row r="472" spans="1:11" x14ac:dyDescent="0.25">
      <c r="A472"/>
      <c r="B472" s="80"/>
      <c r="C472"/>
      <c r="D472"/>
      <c r="E472"/>
      <c r="F472"/>
      <c r="G472"/>
      <c r="H472"/>
      <c r="I472"/>
      <c r="J472"/>
      <c r="K472"/>
    </row>
    <row r="473" spans="1:11" x14ac:dyDescent="0.25">
      <c r="A473"/>
      <c r="B473" s="80"/>
      <c r="C473"/>
      <c r="D473"/>
      <c r="E473"/>
      <c r="F473"/>
      <c r="G473"/>
      <c r="H473"/>
      <c r="I473"/>
      <c r="J473"/>
      <c r="K473"/>
    </row>
    <row r="474" spans="1:11" x14ac:dyDescent="0.25">
      <c r="A474"/>
      <c r="B474" s="80"/>
      <c r="C474"/>
      <c r="D474"/>
      <c r="E474"/>
      <c r="F474"/>
      <c r="G474"/>
      <c r="H474"/>
      <c r="I474"/>
      <c r="J474"/>
      <c r="K474"/>
    </row>
    <row r="475" spans="1:11" x14ac:dyDescent="0.25">
      <c r="A475"/>
      <c r="B475" s="80"/>
      <c r="C475"/>
      <c r="D475"/>
      <c r="E475"/>
      <c r="F475"/>
      <c r="G475"/>
      <c r="H475"/>
      <c r="I475"/>
      <c r="J475"/>
      <c r="K475"/>
    </row>
    <row r="476" spans="1:11" x14ac:dyDescent="0.25">
      <c r="A476"/>
      <c r="B476" s="80"/>
      <c r="C476"/>
      <c r="D476"/>
      <c r="E476"/>
      <c r="F476"/>
      <c r="G476"/>
      <c r="H476"/>
      <c r="I476"/>
      <c r="J476"/>
      <c r="K476"/>
    </row>
    <row r="477" spans="1:11" x14ac:dyDescent="0.25">
      <c r="A477"/>
      <c r="B477" s="80"/>
      <c r="C477"/>
      <c r="D477"/>
      <c r="E477"/>
      <c r="F477"/>
      <c r="G477"/>
      <c r="H477"/>
      <c r="I477"/>
      <c r="J477"/>
      <c r="K477"/>
    </row>
    <row r="478" spans="1:11" x14ac:dyDescent="0.25">
      <c r="A478"/>
      <c r="B478" s="80"/>
      <c r="C478"/>
      <c r="D478"/>
      <c r="E478"/>
      <c r="F478"/>
      <c r="G478"/>
      <c r="H478"/>
      <c r="I478"/>
      <c r="J478"/>
      <c r="K478"/>
    </row>
    <row r="479" spans="1:11" x14ac:dyDescent="0.25">
      <c r="A479"/>
      <c r="B479" s="80"/>
      <c r="C479"/>
      <c r="D479"/>
      <c r="E479"/>
      <c r="F479"/>
      <c r="G479"/>
      <c r="H479"/>
      <c r="I479"/>
      <c r="J479"/>
      <c r="K479"/>
    </row>
    <row r="480" spans="1:11" x14ac:dyDescent="0.25">
      <c r="A480"/>
      <c r="B480" s="80"/>
      <c r="C480"/>
      <c r="D480"/>
      <c r="E480"/>
      <c r="F480"/>
      <c r="G480"/>
      <c r="H480"/>
      <c r="I480"/>
      <c r="J480"/>
      <c r="K480"/>
    </row>
    <row r="481" spans="1:11" x14ac:dyDescent="0.25">
      <c r="A481"/>
      <c r="B481" s="80"/>
      <c r="C481"/>
      <c r="D481"/>
      <c r="E481"/>
      <c r="F481"/>
      <c r="G481"/>
      <c r="H481"/>
      <c r="I481"/>
      <c r="J481"/>
      <c r="K481"/>
    </row>
    <row r="482" spans="1:11" x14ac:dyDescent="0.25">
      <c r="A482"/>
      <c r="B482" s="80"/>
      <c r="C482"/>
      <c r="D482"/>
      <c r="E482"/>
      <c r="F482"/>
      <c r="G482"/>
      <c r="H482"/>
      <c r="I482"/>
      <c r="J482"/>
      <c r="K482"/>
    </row>
    <row r="483" spans="1:11" x14ac:dyDescent="0.25">
      <c r="A483"/>
      <c r="B483" s="80"/>
      <c r="C483"/>
      <c r="D483"/>
      <c r="E483"/>
      <c r="F483"/>
      <c r="G483"/>
      <c r="H483"/>
      <c r="I483"/>
      <c r="J483"/>
      <c r="K483"/>
    </row>
    <row r="484" spans="1:11" x14ac:dyDescent="0.25">
      <c r="A484"/>
      <c r="B484" s="80"/>
      <c r="C484"/>
      <c r="D484"/>
      <c r="E484"/>
      <c r="F484"/>
      <c r="G484"/>
      <c r="H484"/>
      <c r="I484"/>
      <c r="J484"/>
      <c r="K484"/>
    </row>
    <row r="485" spans="1:11" x14ac:dyDescent="0.25">
      <c r="A485"/>
      <c r="B485" s="80"/>
      <c r="C485"/>
      <c r="D485"/>
      <c r="E485"/>
      <c r="F485"/>
      <c r="G485"/>
      <c r="H485"/>
      <c r="I485"/>
      <c r="J485"/>
      <c r="K485"/>
    </row>
    <row r="486" spans="1:11" x14ac:dyDescent="0.25">
      <c r="A486"/>
      <c r="B486" s="80"/>
      <c r="C486"/>
      <c r="D486"/>
      <c r="E486"/>
      <c r="F486"/>
      <c r="G486"/>
      <c r="H486"/>
      <c r="I486"/>
      <c r="J486"/>
      <c r="K486"/>
    </row>
    <row r="487" spans="1:11" x14ac:dyDescent="0.25">
      <c r="A487"/>
      <c r="B487" s="80"/>
      <c r="C487"/>
      <c r="D487"/>
      <c r="E487"/>
      <c r="F487"/>
      <c r="G487"/>
      <c r="H487"/>
      <c r="I487"/>
      <c r="J487"/>
      <c r="K487"/>
    </row>
    <row r="488" spans="1:11" x14ac:dyDescent="0.25">
      <c r="A488"/>
      <c r="B488" s="80"/>
      <c r="C488"/>
      <c r="D488"/>
      <c r="E488"/>
      <c r="F488"/>
      <c r="G488"/>
      <c r="H488"/>
      <c r="I488"/>
      <c r="J488"/>
      <c r="K488"/>
    </row>
    <row r="489" spans="1:11" x14ac:dyDescent="0.25">
      <c r="A489"/>
      <c r="B489" s="80"/>
      <c r="C489"/>
      <c r="D489"/>
      <c r="E489"/>
      <c r="F489"/>
      <c r="G489"/>
      <c r="H489"/>
      <c r="I489"/>
      <c r="J489"/>
      <c r="K489"/>
    </row>
    <row r="490" spans="1:11" x14ac:dyDescent="0.25">
      <c r="A490"/>
      <c r="B490" s="80"/>
      <c r="C490"/>
      <c r="D490"/>
      <c r="E490"/>
      <c r="F490"/>
      <c r="G490"/>
      <c r="H490"/>
      <c r="I490"/>
      <c r="J490"/>
      <c r="K490"/>
    </row>
    <row r="491" spans="1:11" x14ac:dyDescent="0.25">
      <c r="A491"/>
      <c r="B491" s="80"/>
      <c r="C491"/>
      <c r="D491"/>
      <c r="E491"/>
      <c r="F491"/>
      <c r="G491"/>
      <c r="H491"/>
      <c r="I491"/>
      <c r="J491"/>
      <c r="K491"/>
    </row>
    <row r="492" spans="1:11" x14ac:dyDescent="0.25">
      <c r="A492"/>
      <c r="B492" s="80"/>
      <c r="C492"/>
      <c r="D492"/>
      <c r="E492"/>
      <c r="F492"/>
      <c r="G492"/>
      <c r="H492"/>
      <c r="I492"/>
      <c r="J492"/>
      <c r="K492"/>
    </row>
    <row r="493" spans="1:11" x14ac:dyDescent="0.25">
      <c r="A493"/>
      <c r="B493" s="80"/>
      <c r="C493"/>
      <c r="D493"/>
      <c r="E493"/>
      <c r="F493"/>
      <c r="G493"/>
      <c r="H493"/>
      <c r="I493"/>
      <c r="J493"/>
      <c r="K493"/>
    </row>
    <row r="494" spans="1:11" x14ac:dyDescent="0.25">
      <c r="A494"/>
      <c r="B494" s="80"/>
      <c r="C494"/>
      <c r="D494"/>
      <c r="E494"/>
      <c r="F494"/>
      <c r="G494"/>
      <c r="H494"/>
      <c r="I494"/>
      <c r="J494"/>
      <c r="K494"/>
    </row>
    <row r="495" spans="1:11" x14ac:dyDescent="0.25">
      <c r="A495"/>
      <c r="B495" s="80"/>
      <c r="C495"/>
      <c r="D495"/>
      <c r="E495"/>
      <c r="F495"/>
      <c r="G495"/>
      <c r="H495"/>
      <c r="I495"/>
      <c r="J495"/>
      <c r="K495"/>
    </row>
    <row r="496" spans="1:11" x14ac:dyDescent="0.25">
      <c r="A496"/>
      <c r="B496" s="80"/>
      <c r="C496"/>
      <c r="D496"/>
      <c r="E496"/>
      <c r="F496"/>
      <c r="G496"/>
      <c r="H496"/>
      <c r="I496"/>
      <c r="J496"/>
      <c r="K496"/>
    </row>
    <row r="497" spans="1:11" x14ac:dyDescent="0.25">
      <c r="A497"/>
      <c r="B497" s="80"/>
      <c r="C497"/>
      <c r="D497"/>
      <c r="E497"/>
      <c r="F497"/>
      <c r="G497"/>
      <c r="H497"/>
      <c r="I497"/>
      <c r="J497"/>
      <c r="K497"/>
    </row>
    <row r="498" spans="1:11" x14ac:dyDescent="0.25">
      <c r="A498"/>
      <c r="B498" s="80"/>
      <c r="C498"/>
      <c r="D498"/>
      <c r="E498"/>
      <c r="F498"/>
      <c r="G498"/>
      <c r="H498"/>
      <c r="I498"/>
      <c r="J498"/>
      <c r="K498"/>
    </row>
    <row r="499" spans="1:11" x14ac:dyDescent="0.25">
      <c r="A499"/>
      <c r="B499" s="80"/>
      <c r="C499"/>
      <c r="D499"/>
      <c r="E499"/>
      <c r="F499"/>
      <c r="G499"/>
      <c r="H499"/>
      <c r="I499"/>
      <c r="J499"/>
      <c r="K499"/>
    </row>
    <row r="500" spans="1:11" x14ac:dyDescent="0.25">
      <c r="A500"/>
      <c r="B500" s="80"/>
      <c r="C500"/>
      <c r="D500"/>
      <c r="E500"/>
      <c r="F500"/>
      <c r="G500"/>
      <c r="H500"/>
      <c r="I500"/>
      <c r="J500"/>
      <c r="K500"/>
    </row>
    <row r="501" spans="1:11" x14ac:dyDescent="0.25">
      <c r="A501"/>
      <c r="B501" s="80"/>
      <c r="C501"/>
      <c r="D501"/>
      <c r="E501"/>
      <c r="F501"/>
      <c r="G501"/>
      <c r="H501"/>
      <c r="I501"/>
      <c r="J501"/>
      <c r="K501"/>
    </row>
    <row r="502" spans="1:11" x14ac:dyDescent="0.25">
      <c r="A502"/>
      <c r="B502" s="80"/>
      <c r="C502"/>
      <c r="D502"/>
      <c r="E502"/>
      <c r="F502"/>
      <c r="G502"/>
      <c r="H502"/>
      <c r="I502"/>
      <c r="J502"/>
      <c r="K502"/>
    </row>
    <row r="503" spans="1:11" x14ac:dyDescent="0.25">
      <c r="A503"/>
      <c r="B503" s="80"/>
      <c r="C503"/>
      <c r="D503"/>
      <c r="E503"/>
      <c r="F503"/>
      <c r="G503"/>
      <c r="H503"/>
      <c r="I503"/>
      <c r="J503"/>
      <c r="K503"/>
    </row>
    <row r="504" spans="1:11" x14ac:dyDescent="0.25">
      <c r="A504"/>
      <c r="B504" s="80"/>
      <c r="C504"/>
      <c r="D504"/>
      <c r="E504"/>
      <c r="F504"/>
      <c r="G504"/>
      <c r="H504"/>
      <c r="I504"/>
      <c r="J504"/>
      <c r="K504"/>
    </row>
    <row r="505" spans="1:11" x14ac:dyDescent="0.25">
      <c r="A505"/>
      <c r="B505" s="80"/>
      <c r="C505"/>
      <c r="D505"/>
      <c r="E505"/>
      <c r="F505"/>
      <c r="G505"/>
      <c r="H505"/>
      <c r="I505"/>
      <c r="J505"/>
      <c r="K505"/>
    </row>
    <row r="506" spans="1:11" x14ac:dyDescent="0.25">
      <c r="A506"/>
      <c r="B506" s="80"/>
      <c r="C506"/>
      <c r="D506"/>
      <c r="E506"/>
      <c r="F506"/>
      <c r="G506"/>
      <c r="H506"/>
      <c r="I506"/>
      <c r="J506"/>
      <c r="K506"/>
    </row>
    <row r="507" spans="1:11" x14ac:dyDescent="0.25">
      <c r="A507"/>
      <c r="B507" s="80"/>
      <c r="C507"/>
      <c r="D507"/>
      <c r="E507"/>
      <c r="F507"/>
      <c r="G507"/>
      <c r="H507"/>
      <c r="I507"/>
      <c r="J507"/>
      <c r="K507"/>
    </row>
    <row r="508" spans="1:11" x14ac:dyDescent="0.25">
      <c r="A508"/>
      <c r="B508" s="80"/>
      <c r="C508"/>
      <c r="D508"/>
      <c r="E508"/>
      <c r="F508"/>
      <c r="G508"/>
      <c r="H508"/>
      <c r="I508"/>
      <c r="J508"/>
      <c r="K508"/>
    </row>
    <row r="509" spans="1:11" x14ac:dyDescent="0.25">
      <c r="A509"/>
      <c r="B509" s="80"/>
      <c r="C509"/>
      <c r="D509"/>
      <c r="E509"/>
      <c r="F509"/>
      <c r="G509"/>
      <c r="H509"/>
      <c r="I509"/>
      <c r="J509"/>
      <c r="K509"/>
    </row>
    <row r="510" spans="1:11" x14ac:dyDescent="0.25">
      <c r="A510"/>
      <c r="B510" s="80"/>
      <c r="C510"/>
      <c r="D510"/>
      <c r="E510"/>
      <c r="F510"/>
      <c r="G510"/>
      <c r="H510"/>
      <c r="I510"/>
      <c r="J510"/>
      <c r="K510"/>
    </row>
    <row r="511" spans="1:11" x14ac:dyDescent="0.25">
      <c r="A511"/>
      <c r="B511" s="80"/>
      <c r="C511"/>
      <c r="D511"/>
      <c r="E511"/>
      <c r="F511"/>
      <c r="G511"/>
      <c r="H511"/>
      <c r="I511"/>
      <c r="J511"/>
      <c r="K511"/>
    </row>
    <row r="512" spans="1:11" x14ac:dyDescent="0.25">
      <c r="A512"/>
      <c r="B512" s="80"/>
      <c r="C512"/>
      <c r="D512"/>
      <c r="E512"/>
      <c r="F512"/>
      <c r="G512"/>
      <c r="H512"/>
      <c r="I512"/>
      <c r="J512"/>
      <c r="K512"/>
    </row>
    <row r="513" spans="1:11" x14ac:dyDescent="0.25">
      <c r="A513"/>
      <c r="B513" s="80"/>
      <c r="C513"/>
      <c r="D513"/>
      <c r="E513"/>
      <c r="F513"/>
      <c r="G513"/>
      <c r="H513"/>
      <c r="I513"/>
      <c r="J513"/>
      <c r="K513"/>
    </row>
    <row r="514" spans="1:11" x14ac:dyDescent="0.25">
      <c r="A514"/>
      <c r="B514" s="80"/>
      <c r="C514"/>
      <c r="D514"/>
      <c r="E514"/>
      <c r="F514"/>
      <c r="G514"/>
      <c r="H514"/>
      <c r="I514"/>
      <c r="J514"/>
      <c r="K514"/>
    </row>
    <row r="515" spans="1:11" x14ac:dyDescent="0.25">
      <c r="A515"/>
      <c r="B515" s="80"/>
      <c r="C515"/>
      <c r="D515"/>
      <c r="E515"/>
      <c r="F515"/>
      <c r="G515"/>
      <c r="H515"/>
      <c r="I515"/>
      <c r="J515"/>
      <c r="K515"/>
    </row>
    <row r="516" spans="1:11" x14ac:dyDescent="0.25">
      <c r="A516"/>
      <c r="B516" s="80"/>
      <c r="C516"/>
      <c r="D516"/>
      <c r="E516"/>
      <c r="F516"/>
      <c r="G516"/>
      <c r="H516"/>
      <c r="I516"/>
      <c r="J516"/>
      <c r="K516"/>
    </row>
    <row r="517" spans="1:11" x14ac:dyDescent="0.25">
      <c r="A517"/>
      <c r="B517" s="80"/>
      <c r="C517"/>
      <c r="D517"/>
      <c r="E517"/>
      <c r="F517"/>
      <c r="G517"/>
      <c r="H517"/>
      <c r="I517"/>
      <c r="J517"/>
      <c r="K517"/>
    </row>
    <row r="518" spans="1:11" x14ac:dyDescent="0.25">
      <c r="A518"/>
      <c r="B518" s="80"/>
      <c r="C518"/>
      <c r="D518"/>
      <c r="E518"/>
      <c r="F518"/>
      <c r="G518"/>
      <c r="H518"/>
      <c r="I518"/>
      <c r="J518"/>
      <c r="K518"/>
    </row>
    <row r="519" spans="1:11" x14ac:dyDescent="0.25">
      <c r="A519"/>
      <c r="B519" s="80"/>
      <c r="C519"/>
      <c r="D519"/>
      <c r="E519"/>
      <c r="F519"/>
      <c r="G519"/>
      <c r="H519"/>
      <c r="I519"/>
      <c r="J519"/>
      <c r="K519"/>
    </row>
    <row r="520" spans="1:11" x14ac:dyDescent="0.25">
      <c r="A520"/>
      <c r="B520" s="80"/>
      <c r="C520"/>
      <c r="D520"/>
      <c r="E520"/>
      <c r="F520"/>
      <c r="G520"/>
      <c r="H520"/>
      <c r="I520"/>
      <c r="J520"/>
      <c r="K520"/>
    </row>
    <row r="521" spans="1:11" x14ac:dyDescent="0.25">
      <c r="A521"/>
      <c r="B521" s="80"/>
      <c r="C521"/>
      <c r="D521"/>
      <c r="E521"/>
      <c r="F521"/>
      <c r="G521"/>
      <c r="H521"/>
      <c r="I521"/>
      <c r="J521"/>
      <c r="K521"/>
    </row>
    <row r="522" spans="1:11" x14ac:dyDescent="0.25">
      <c r="A522"/>
      <c r="B522" s="80"/>
      <c r="C522"/>
      <c r="D522"/>
      <c r="E522"/>
      <c r="F522"/>
      <c r="G522"/>
      <c r="H522"/>
      <c r="I522"/>
      <c r="J522"/>
      <c r="K522"/>
    </row>
    <row r="523" spans="1:11" x14ac:dyDescent="0.25">
      <c r="A523"/>
      <c r="B523" s="80"/>
      <c r="C523"/>
      <c r="D523"/>
      <c r="E523"/>
      <c r="F523"/>
      <c r="G523"/>
      <c r="H523"/>
      <c r="I523"/>
      <c r="J523"/>
      <c r="K523"/>
    </row>
    <row r="524" spans="1:11" x14ac:dyDescent="0.25">
      <c r="A524"/>
      <c r="B524" s="80"/>
      <c r="C524"/>
      <c r="D524"/>
      <c r="E524"/>
      <c r="F524"/>
      <c r="G524"/>
      <c r="H524"/>
      <c r="I524"/>
      <c r="J524"/>
      <c r="K524"/>
    </row>
    <row r="525" spans="1:11" x14ac:dyDescent="0.25">
      <c r="A525"/>
      <c r="B525" s="80"/>
      <c r="C525"/>
      <c r="D525"/>
      <c r="E525"/>
      <c r="F525"/>
      <c r="G525"/>
      <c r="H525"/>
      <c r="I525"/>
      <c r="J525"/>
      <c r="K525"/>
    </row>
    <row r="526" spans="1:11" x14ac:dyDescent="0.25">
      <c r="A526"/>
      <c r="B526" s="80"/>
      <c r="C526"/>
      <c r="D526"/>
      <c r="E526"/>
      <c r="F526"/>
      <c r="G526"/>
      <c r="H526"/>
      <c r="I526"/>
      <c r="J526"/>
      <c r="K526"/>
    </row>
    <row r="527" spans="1:11" x14ac:dyDescent="0.25">
      <c r="A527"/>
      <c r="B527" s="80"/>
      <c r="C527"/>
      <c r="D527"/>
      <c r="E527"/>
      <c r="F527"/>
      <c r="G527"/>
      <c r="H527"/>
      <c r="I527"/>
      <c r="J527"/>
      <c r="K527"/>
    </row>
    <row r="528" spans="1:11" x14ac:dyDescent="0.25">
      <c r="A528"/>
      <c r="B528" s="80"/>
      <c r="C528"/>
      <c r="D528"/>
      <c r="E528"/>
      <c r="F528"/>
      <c r="G528"/>
      <c r="H528"/>
      <c r="I528"/>
      <c r="J528"/>
      <c r="K528"/>
    </row>
    <row r="529" spans="1:11" x14ac:dyDescent="0.25">
      <c r="A529"/>
      <c r="B529" s="80"/>
      <c r="C529"/>
      <c r="D529"/>
      <c r="E529"/>
      <c r="F529"/>
      <c r="G529"/>
      <c r="H529"/>
      <c r="I529"/>
      <c r="J529"/>
      <c r="K529"/>
    </row>
    <row r="530" spans="1:11" x14ac:dyDescent="0.25">
      <c r="A530"/>
      <c r="B530" s="80"/>
      <c r="C530"/>
      <c r="D530"/>
      <c r="E530"/>
      <c r="F530"/>
      <c r="G530"/>
      <c r="H530"/>
      <c r="I530"/>
      <c r="J530"/>
      <c r="K530"/>
    </row>
    <row r="531" spans="1:11" x14ac:dyDescent="0.25">
      <c r="A531"/>
      <c r="B531" s="80"/>
      <c r="C531"/>
      <c r="D531"/>
      <c r="E531"/>
      <c r="F531"/>
      <c r="G531"/>
      <c r="H531"/>
      <c r="I531"/>
      <c r="J531"/>
      <c r="K531"/>
    </row>
    <row r="532" spans="1:11" x14ac:dyDescent="0.25">
      <c r="A532"/>
      <c r="B532" s="80"/>
      <c r="C532"/>
      <c r="D532"/>
      <c r="E532"/>
      <c r="F532"/>
      <c r="G532"/>
      <c r="H532"/>
      <c r="I532"/>
      <c r="J532"/>
      <c r="K532"/>
    </row>
    <row r="533" spans="1:11" x14ac:dyDescent="0.25">
      <c r="A533"/>
      <c r="B533" s="80"/>
      <c r="C533"/>
      <c r="D533"/>
      <c r="E533"/>
      <c r="F533"/>
      <c r="G533"/>
      <c r="H533"/>
      <c r="I533"/>
      <c r="J533"/>
      <c r="K533"/>
    </row>
    <row r="534" spans="1:11" x14ac:dyDescent="0.25">
      <c r="A534"/>
      <c r="B534" s="80"/>
      <c r="C534"/>
      <c r="D534"/>
      <c r="E534"/>
      <c r="F534"/>
      <c r="G534"/>
      <c r="H534"/>
      <c r="I534"/>
      <c r="J534"/>
      <c r="K534"/>
    </row>
    <row r="535" spans="1:11" x14ac:dyDescent="0.25">
      <c r="A535"/>
      <c r="B535" s="80"/>
      <c r="C535"/>
      <c r="D535"/>
      <c r="E535"/>
      <c r="F535"/>
      <c r="G535"/>
      <c r="H535"/>
      <c r="I535"/>
      <c r="J535"/>
      <c r="K535"/>
    </row>
    <row r="536" spans="1:11" x14ac:dyDescent="0.25">
      <c r="A536"/>
      <c r="B536" s="80"/>
      <c r="C536"/>
      <c r="D536"/>
      <c r="E536"/>
      <c r="F536"/>
      <c r="G536"/>
      <c r="H536"/>
      <c r="I536"/>
      <c r="J536"/>
      <c r="K536"/>
    </row>
    <row r="537" spans="1:11" x14ac:dyDescent="0.25">
      <c r="A537"/>
      <c r="B537" s="80"/>
      <c r="C537"/>
      <c r="D537"/>
      <c r="E537"/>
      <c r="F537"/>
      <c r="G537"/>
      <c r="H537"/>
      <c r="I537"/>
      <c r="J537"/>
      <c r="K537"/>
    </row>
    <row r="538" spans="1:11" x14ac:dyDescent="0.25">
      <c r="A538"/>
      <c r="B538" s="80"/>
      <c r="C538"/>
      <c r="D538"/>
      <c r="E538"/>
      <c r="F538"/>
      <c r="G538"/>
      <c r="H538"/>
      <c r="I538"/>
      <c r="J538"/>
      <c r="K538"/>
    </row>
    <row r="539" spans="1:11" x14ac:dyDescent="0.25">
      <c r="A539"/>
      <c r="B539" s="80"/>
      <c r="C539"/>
      <c r="D539"/>
      <c r="E539"/>
      <c r="F539"/>
      <c r="G539"/>
      <c r="H539"/>
      <c r="I539"/>
      <c r="J539"/>
      <c r="K539"/>
    </row>
    <row r="540" spans="1:11" x14ac:dyDescent="0.25">
      <c r="A540"/>
      <c r="B540" s="80"/>
      <c r="C540"/>
      <c r="D540"/>
      <c r="E540"/>
      <c r="F540"/>
      <c r="G540"/>
      <c r="H540"/>
      <c r="I540"/>
      <c r="J540"/>
      <c r="K540"/>
    </row>
    <row r="541" spans="1:11" x14ac:dyDescent="0.25">
      <c r="A541"/>
      <c r="B541" s="80"/>
      <c r="C541"/>
      <c r="D541"/>
      <c r="E541"/>
      <c r="F541"/>
      <c r="G541"/>
      <c r="H541"/>
      <c r="I541"/>
      <c r="J541"/>
      <c r="K541"/>
    </row>
    <row r="542" spans="1:11" x14ac:dyDescent="0.25">
      <c r="A542"/>
      <c r="B542" s="80"/>
      <c r="C542"/>
      <c r="D542"/>
      <c r="E542"/>
      <c r="F542"/>
      <c r="G542"/>
      <c r="H542"/>
      <c r="I542"/>
      <c r="J542"/>
      <c r="K542"/>
    </row>
    <row r="543" spans="1:11" x14ac:dyDescent="0.25">
      <c r="A543"/>
      <c r="B543" s="80"/>
      <c r="C543"/>
      <c r="D543"/>
      <c r="E543"/>
      <c r="F543"/>
      <c r="G543"/>
      <c r="H543"/>
      <c r="I543"/>
      <c r="J543"/>
      <c r="K543"/>
    </row>
    <row r="544" spans="1:11" x14ac:dyDescent="0.25">
      <c r="A544"/>
      <c r="B544" s="80"/>
      <c r="C544"/>
      <c r="D544"/>
      <c r="E544"/>
      <c r="F544"/>
      <c r="G544"/>
      <c r="H544"/>
      <c r="I544"/>
      <c r="J544"/>
      <c r="K544"/>
    </row>
    <row r="545" spans="1:11" x14ac:dyDescent="0.25">
      <c r="A545"/>
      <c r="B545" s="80"/>
      <c r="C545"/>
      <c r="D545"/>
      <c r="E545"/>
      <c r="F545"/>
      <c r="G545"/>
      <c r="H545"/>
      <c r="I545"/>
      <c r="J545"/>
      <c r="K545"/>
    </row>
    <row r="546" spans="1:11" x14ac:dyDescent="0.25">
      <c r="A546"/>
      <c r="B546" s="80"/>
      <c r="C546"/>
      <c r="D546"/>
      <c r="E546"/>
      <c r="F546"/>
      <c r="G546"/>
      <c r="H546"/>
      <c r="I546"/>
      <c r="J546"/>
      <c r="K546"/>
    </row>
    <row r="547" spans="1:11" x14ac:dyDescent="0.25">
      <c r="A547"/>
      <c r="B547" s="80"/>
      <c r="C547"/>
      <c r="D547"/>
      <c r="E547"/>
      <c r="F547"/>
      <c r="G547"/>
      <c r="H547"/>
      <c r="I547"/>
      <c r="J547"/>
      <c r="K547"/>
    </row>
    <row r="548" spans="1:11" x14ac:dyDescent="0.25">
      <c r="A548"/>
      <c r="B548" s="80"/>
      <c r="C548"/>
      <c r="D548"/>
      <c r="E548"/>
      <c r="F548"/>
      <c r="G548"/>
      <c r="H548"/>
      <c r="I548"/>
      <c r="J548"/>
      <c r="K548"/>
    </row>
    <row r="549" spans="1:11" x14ac:dyDescent="0.25">
      <c r="A549"/>
      <c r="B549" s="80"/>
      <c r="C549"/>
      <c r="D549"/>
      <c r="E549"/>
      <c r="F549"/>
      <c r="G549"/>
      <c r="H549"/>
      <c r="I549"/>
      <c r="J549"/>
      <c r="K549"/>
    </row>
    <row r="550" spans="1:11" x14ac:dyDescent="0.25">
      <c r="A550"/>
      <c r="B550" s="80"/>
      <c r="C550"/>
      <c r="D550"/>
      <c r="E550"/>
      <c r="F550"/>
      <c r="G550"/>
      <c r="H550"/>
      <c r="I550"/>
      <c r="J550"/>
      <c r="K550"/>
    </row>
    <row r="551" spans="1:11" x14ac:dyDescent="0.25">
      <c r="A551"/>
      <c r="B551" s="80"/>
      <c r="C551"/>
      <c r="D551"/>
      <c r="E551"/>
      <c r="F551"/>
      <c r="G551"/>
      <c r="H551"/>
      <c r="I551"/>
      <c r="J551"/>
      <c r="K551"/>
    </row>
    <row r="552" spans="1:11" x14ac:dyDescent="0.25">
      <c r="A552"/>
      <c r="B552" s="80"/>
      <c r="C552"/>
      <c r="D552"/>
      <c r="E552"/>
      <c r="F552"/>
      <c r="G552"/>
      <c r="H552"/>
      <c r="I552"/>
      <c r="J552"/>
      <c r="K552"/>
    </row>
    <row r="553" spans="1:11" x14ac:dyDescent="0.25">
      <c r="A553"/>
      <c r="B553" s="80"/>
      <c r="C553"/>
      <c r="D553"/>
      <c r="E553"/>
      <c r="F553"/>
      <c r="G553"/>
      <c r="H553"/>
      <c r="I553"/>
      <c r="J553"/>
      <c r="K553"/>
    </row>
    <row r="554" spans="1:11" x14ac:dyDescent="0.25">
      <c r="A554"/>
      <c r="B554" s="80"/>
      <c r="C554"/>
      <c r="D554"/>
      <c r="E554"/>
      <c r="F554"/>
      <c r="G554"/>
      <c r="H554"/>
      <c r="I554"/>
      <c r="J554"/>
      <c r="K554"/>
    </row>
    <row r="555" spans="1:11" x14ac:dyDescent="0.25">
      <c r="A555"/>
      <c r="B555" s="80"/>
      <c r="C555"/>
      <c r="D555"/>
      <c r="E555"/>
      <c r="F555"/>
      <c r="G555"/>
      <c r="H555"/>
      <c r="I555"/>
      <c r="J555"/>
      <c r="K555"/>
    </row>
    <row r="556" spans="1:11" x14ac:dyDescent="0.25">
      <c r="A556"/>
      <c r="B556" s="80"/>
      <c r="C556"/>
      <c r="D556"/>
      <c r="E556"/>
      <c r="F556"/>
      <c r="G556"/>
      <c r="H556"/>
      <c r="I556"/>
      <c r="J556"/>
      <c r="K556"/>
    </row>
    <row r="557" spans="1:11" x14ac:dyDescent="0.25">
      <c r="A557"/>
      <c r="B557" s="80"/>
      <c r="C557"/>
      <c r="D557"/>
      <c r="E557"/>
      <c r="F557"/>
      <c r="G557"/>
      <c r="H557"/>
      <c r="I557"/>
      <c r="J557"/>
      <c r="K557"/>
    </row>
    <row r="558" spans="1:11" x14ac:dyDescent="0.25">
      <c r="A558"/>
      <c r="B558" s="80"/>
      <c r="C558"/>
      <c r="D558"/>
      <c r="E558"/>
      <c r="F558"/>
      <c r="G558"/>
      <c r="H558"/>
      <c r="I558"/>
      <c r="J558"/>
      <c r="K558"/>
    </row>
    <row r="559" spans="1:11" x14ac:dyDescent="0.25">
      <c r="A559"/>
      <c r="B559" s="80"/>
      <c r="C559"/>
      <c r="D559"/>
      <c r="E559"/>
      <c r="F559"/>
      <c r="G559"/>
      <c r="H559"/>
      <c r="I559"/>
      <c r="J559"/>
      <c r="K559"/>
    </row>
    <row r="560" spans="1:11" x14ac:dyDescent="0.25">
      <c r="A560"/>
      <c r="B560" s="80"/>
      <c r="C560"/>
      <c r="D560"/>
      <c r="E560"/>
      <c r="F560"/>
      <c r="G560"/>
      <c r="H560"/>
      <c r="I560"/>
      <c r="J560"/>
      <c r="K560"/>
    </row>
    <row r="561" spans="1:11" x14ac:dyDescent="0.25">
      <c r="A561"/>
      <c r="B561" s="80"/>
      <c r="C561"/>
      <c r="D561"/>
      <c r="E561"/>
      <c r="F561"/>
      <c r="G561"/>
      <c r="H561"/>
      <c r="I561"/>
      <c r="J561"/>
      <c r="K561"/>
    </row>
    <row r="562" spans="1:11" x14ac:dyDescent="0.25">
      <c r="A562"/>
      <c r="B562" s="80"/>
      <c r="C562"/>
      <c r="D562"/>
      <c r="E562"/>
      <c r="F562"/>
      <c r="G562"/>
      <c r="H562"/>
      <c r="I562"/>
      <c r="J562"/>
      <c r="K562"/>
    </row>
    <row r="563" spans="1:11" x14ac:dyDescent="0.25">
      <c r="A563"/>
      <c r="B563" s="80"/>
      <c r="C563"/>
      <c r="D563"/>
      <c r="E563"/>
      <c r="F563"/>
      <c r="G563"/>
      <c r="H563"/>
      <c r="I563"/>
      <c r="J563"/>
      <c r="K563"/>
    </row>
    <row r="564" spans="1:11" x14ac:dyDescent="0.25">
      <c r="A564"/>
      <c r="B564" s="80"/>
      <c r="C564"/>
      <c r="D564"/>
      <c r="E564"/>
      <c r="F564"/>
      <c r="G564"/>
      <c r="H564"/>
      <c r="I564"/>
      <c r="J564"/>
      <c r="K564"/>
    </row>
    <row r="565" spans="1:11" x14ac:dyDescent="0.25">
      <c r="A565"/>
      <c r="B565" s="80"/>
      <c r="C565"/>
      <c r="D565"/>
      <c r="E565"/>
      <c r="F565"/>
      <c r="G565"/>
      <c r="H565"/>
      <c r="I565"/>
      <c r="J565"/>
      <c r="K565"/>
    </row>
    <row r="566" spans="1:11" x14ac:dyDescent="0.25">
      <c r="A566"/>
      <c r="B566" s="80"/>
      <c r="C566"/>
      <c r="D566"/>
      <c r="E566"/>
      <c r="F566"/>
      <c r="G566"/>
      <c r="H566"/>
      <c r="I566"/>
      <c r="J566"/>
      <c r="K566"/>
    </row>
    <row r="567" spans="1:11" x14ac:dyDescent="0.25">
      <c r="A567"/>
      <c r="B567" s="80"/>
      <c r="C567"/>
      <c r="D567"/>
      <c r="E567"/>
      <c r="F567"/>
      <c r="G567"/>
      <c r="H567"/>
      <c r="I567"/>
      <c r="J567"/>
      <c r="K567"/>
    </row>
    <row r="568" spans="1:11" x14ac:dyDescent="0.25">
      <c r="A568"/>
      <c r="B568" s="80"/>
      <c r="C568"/>
      <c r="D568"/>
      <c r="E568"/>
      <c r="F568"/>
      <c r="G568"/>
      <c r="H568"/>
      <c r="I568"/>
      <c r="J568"/>
      <c r="K568"/>
    </row>
    <row r="569" spans="1:11" x14ac:dyDescent="0.25">
      <c r="A569"/>
      <c r="B569" s="80"/>
      <c r="C569"/>
      <c r="D569"/>
      <c r="E569"/>
      <c r="F569"/>
      <c r="G569"/>
      <c r="H569"/>
      <c r="I569"/>
      <c r="J569"/>
      <c r="K569"/>
    </row>
    <row r="570" spans="1:11" x14ac:dyDescent="0.25">
      <c r="A570"/>
      <c r="B570" s="80"/>
      <c r="C570"/>
      <c r="D570"/>
      <c r="E570"/>
      <c r="F570"/>
      <c r="G570"/>
      <c r="H570"/>
      <c r="I570"/>
      <c r="J570"/>
      <c r="K570"/>
    </row>
    <row r="571" spans="1:11" x14ac:dyDescent="0.25">
      <c r="A571"/>
      <c r="B571" s="80"/>
      <c r="C571"/>
      <c r="D571"/>
      <c r="E571"/>
      <c r="F571"/>
      <c r="G571"/>
      <c r="H571"/>
      <c r="I571"/>
      <c r="J571"/>
      <c r="K571"/>
    </row>
    <row r="572" spans="1:11" x14ac:dyDescent="0.25">
      <c r="A572"/>
      <c r="B572" s="80"/>
      <c r="C572"/>
      <c r="D572"/>
      <c r="E572"/>
      <c r="F572"/>
      <c r="G572"/>
      <c r="H572"/>
      <c r="I572"/>
      <c r="J572"/>
      <c r="K572"/>
    </row>
    <row r="573" spans="1:11" x14ac:dyDescent="0.25">
      <c r="A573"/>
      <c r="B573" s="80"/>
      <c r="C573"/>
      <c r="D573"/>
      <c r="E573"/>
      <c r="F573"/>
      <c r="G573"/>
      <c r="H573"/>
      <c r="I573"/>
      <c r="J573"/>
      <c r="K573"/>
    </row>
    <row r="574" spans="1:11" x14ac:dyDescent="0.25">
      <c r="A574"/>
      <c r="B574" s="80"/>
      <c r="C574"/>
      <c r="D574"/>
      <c r="E574"/>
      <c r="F574"/>
      <c r="G574"/>
      <c r="H574"/>
      <c r="I574"/>
      <c r="J574"/>
      <c r="K574"/>
    </row>
    <row r="575" spans="1:11" x14ac:dyDescent="0.25">
      <c r="A575"/>
      <c r="B575" s="80"/>
      <c r="C575"/>
      <c r="D575"/>
      <c r="E575"/>
      <c r="F575"/>
      <c r="G575"/>
      <c r="H575"/>
      <c r="I575"/>
      <c r="J575"/>
      <c r="K575"/>
    </row>
    <row r="576" spans="1:11" x14ac:dyDescent="0.25">
      <c r="A576"/>
      <c r="B576" s="80"/>
      <c r="C576"/>
      <c r="D576"/>
      <c r="E576"/>
      <c r="F576"/>
      <c r="G576"/>
      <c r="H576"/>
      <c r="I576"/>
      <c r="J576"/>
      <c r="K576"/>
    </row>
    <row r="577" spans="1:11" x14ac:dyDescent="0.25">
      <c r="A577"/>
      <c r="B577" s="80"/>
      <c r="C577"/>
      <c r="D577"/>
      <c r="E577"/>
      <c r="F577"/>
      <c r="G577"/>
      <c r="H577"/>
      <c r="I577"/>
      <c r="J577"/>
      <c r="K577"/>
    </row>
    <row r="578" spans="1:11" x14ac:dyDescent="0.25">
      <c r="A578"/>
      <c r="B578" s="80"/>
      <c r="C578"/>
      <c r="D578"/>
      <c r="E578"/>
      <c r="F578"/>
      <c r="G578"/>
      <c r="H578"/>
      <c r="I578"/>
      <c r="J578"/>
      <c r="K578"/>
    </row>
    <row r="579" spans="1:11" x14ac:dyDescent="0.25">
      <c r="A579"/>
      <c r="B579" s="80"/>
      <c r="C579"/>
      <c r="D579"/>
      <c r="E579"/>
      <c r="F579"/>
      <c r="G579"/>
      <c r="H579"/>
      <c r="I579"/>
      <c r="J579"/>
      <c r="K579"/>
    </row>
    <row r="580" spans="1:11" x14ac:dyDescent="0.25">
      <c r="A580"/>
      <c r="B580" s="80"/>
      <c r="C580"/>
      <c r="D580"/>
      <c r="E580"/>
      <c r="F580"/>
      <c r="G580"/>
      <c r="H580"/>
      <c r="I580"/>
      <c r="J580"/>
      <c r="K580"/>
    </row>
    <row r="581" spans="1:11" x14ac:dyDescent="0.25">
      <c r="A581"/>
      <c r="B581" s="80"/>
      <c r="C581"/>
      <c r="D581"/>
      <c r="E581"/>
      <c r="F581"/>
      <c r="G581"/>
      <c r="H581"/>
      <c r="I581"/>
      <c r="J581"/>
      <c r="K581"/>
    </row>
    <row r="582" spans="1:11" x14ac:dyDescent="0.25">
      <c r="A582"/>
      <c r="B582" s="80"/>
      <c r="C582"/>
      <c r="D582"/>
      <c r="E582"/>
      <c r="F582"/>
      <c r="G582"/>
      <c r="H582"/>
      <c r="I582"/>
      <c r="J582"/>
      <c r="K582"/>
    </row>
    <row r="583" spans="1:11" x14ac:dyDescent="0.25">
      <c r="A583"/>
      <c r="B583" s="80"/>
      <c r="C583"/>
      <c r="D583"/>
      <c r="E583"/>
      <c r="F583"/>
      <c r="G583"/>
      <c r="H583"/>
      <c r="I583"/>
      <c r="J583"/>
      <c r="K583"/>
    </row>
    <row r="584" spans="1:11" x14ac:dyDescent="0.25">
      <c r="A584"/>
      <c r="B584" s="80"/>
      <c r="C584"/>
      <c r="D584"/>
      <c r="E584"/>
      <c r="F584"/>
      <c r="G584"/>
      <c r="H584"/>
      <c r="I584"/>
      <c r="J584"/>
      <c r="K584"/>
    </row>
    <row r="585" spans="1:11" x14ac:dyDescent="0.25">
      <c r="A585"/>
      <c r="B585" s="80"/>
      <c r="C585"/>
      <c r="D585"/>
      <c r="E585"/>
      <c r="F585"/>
      <c r="G585"/>
      <c r="H585"/>
      <c r="I585"/>
      <c r="J585"/>
      <c r="K585"/>
    </row>
    <row r="586" spans="1:11" x14ac:dyDescent="0.25">
      <c r="A586"/>
      <c r="B586" s="80"/>
      <c r="C586"/>
      <c r="D586"/>
      <c r="E586"/>
      <c r="F586"/>
      <c r="G586"/>
      <c r="H586"/>
      <c r="I586"/>
      <c r="J586"/>
      <c r="K586"/>
    </row>
    <row r="587" spans="1:11" x14ac:dyDescent="0.25">
      <c r="A587"/>
      <c r="B587" s="80"/>
      <c r="C587"/>
      <c r="D587"/>
      <c r="E587"/>
      <c r="F587"/>
      <c r="G587"/>
      <c r="H587"/>
      <c r="I587"/>
      <c r="J587"/>
      <c r="K587"/>
    </row>
    <row r="588" spans="1:11" x14ac:dyDescent="0.25">
      <c r="A588"/>
      <c r="B588" s="80"/>
      <c r="C588"/>
      <c r="D588"/>
      <c r="E588"/>
      <c r="F588"/>
      <c r="G588"/>
      <c r="H588"/>
      <c r="I588"/>
      <c r="J588"/>
      <c r="K588"/>
    </row>
    <row r="589" spans="1:11" x14ac:dyDescent="0.25">
      <c r="A589"/>
      <c r="B589" s="80"/>
      <c r="C589"/>
      <c r="D589"/>
      <c r="E589"/>
      <c r="F589"/>
      <c r="G589"/>
      <c r="H589"/>
      <c r="I589"/>
      <c r="J589"/>
      <c r="K589"/>
    </row>
    <row r="590" spans="1:11" x14ac:dyDescent="0.25">
      <c r="A590"/>
      <c r="B590" s="80"/>
      <c r="C590"/>
      <c r="D590"/>
      <c r="E590"/>
      <c r="F590"/>
      <c r="G590"/>
      <c r="H590"/>
      <c r="I590"/>
      <c r="J590"/>
      <c r="K590"/>
    </row>
    <row r="591" spans="1:11" x14ac:dyDescent="0.25">
      <c r="A591"/>
      <c r="B591" s="80"/>
      <c r="C591"/>
      <c r="D591"/>
      <c r="E591"/>
      <c r="F591"/>
      <c r="G591"/>
      <c r="H591"/>
      <c r="I591"/>
      <c r="J591"/>
      <c r="K591"/>
    </row>
    <row r="592" spans="1:11" x14ac:dyDescent="0.25">
      <c r="A592"/>
      <c r="B592" s="80"/>
      <c r="C592"/>
      <c r="D592"/>
      <c r="E592"/>
      <c r="F592"/>
      <c r="G592"/>
      <c r="H592"/>
      <c r="I592"/>
      <c r="J592"/>
      <c r="K592"/>
    </row>
    <row r="593" spans="1:11" x14ac:dyDescent="0.25">
      <c r="A593"/>
      <c r="B593" s="80"/>
      <c r="C593"/>
      <c r="D593"/>
      <c r="E593"/>
      <c r="F593"/>
      <c r="G593"/>
      <c r="H593"/>
      <c r="I593"/>
      <c r="J593"/>
      <c r="K593"/>
    </row>
    <row r="594" spans="1:11" x14ac:dyDescent="0.25">
      <c r="A594"/>
      <c r="B594" s="80"/>
      <c r="C594"/>
      <c r="D594"/>
      <c r="E594"/>
      <c r="F594"/>
      <c r="G594"/>
      <c r="H594"/>
      <c r="I594"/>
      <c r="J594"/>
      <c r="K594"/>
    </row>
    <row r="595" spans="1:11" x14ac:dyDescent="0.25">
      <c r="A595"/>
      <c r="B595" s="80"/>
      <c r="C595"/>
      <c r="D595"/>
      <c r="E595"/>
      <c r="F595"/>
      <c r="G595"/>
      <c r="H595"/>
      <c r="I595"/>
      <c r="J595"/>
      <c r="K595"/>
    </row>
    <row r="596" spans="1:11" x14ac:dyDescent="0.25">
      <c r="A596"/>
      <c r="B596" s="80"/>
      <c r="C596"/>
      <c r="D596"/>
      <c r="E596"/>
      <c r="F596"/>
      <c r="G596"/>
      <c r="H596"/>
      <c r="I596"/>
      <c r="J596"/>
      <c r="K596"/>
    </row>
    <row r="597" spans="1:11" x14ac:dyDescent="0.25">
      <c r="A597"/>
      <c r="B597" s="80"/>
      <c r="C597"/>
      <c r="D597"/>
      <c r="E597"/>
      <c r="F597"/>
      <c r="G597"/>
      <c r="H597"/>
      <c r="I597"/>
      <c r="J597"/>
      <c r="K597"/>
    </row>
    <row r="598" spans="1:11" x14ac:dyDescent="0.25">
      <c r="A598"/>
      <c r="B598" s="80"/>
      <c r="C598"/>
      <c r="D598"/>
      <c r="E598"/>
      <c r="F598"/>
      <c r="G598"/>
      <c r="H598"/>
      <c r="I598"/>
      <c r="J598"/>
      <c r="K598"/>
    </row>
    <row r="599" spans="1:11" x14ac:dyDescent="0.25">
      <c r="A599"/>
      <c r="B599" s="80"/>
      <c r="C599"/>
      <c r="D599"/>
      <c r="E599"/>
      <c r="F599"/>
      <c r="G599"/>
      <c r="H599"/>
      <c r="I599"/>
      <c r="J599"/>
      <c r="K599"/>
    </row>
    <row r="600" spans="1:11" x14ac:dyDescent="0.25">
      <c r="A600"/>
      <c r="B600" s="80"/>
      <c r="C600"/>
      <c r="D600"/>
      <c r="E600"/>
      <c r="F600"/>
      <c r="G600"/>
      <c r="H600"/>
      <c r="I600"/>
      <c r="J600"/>
      <c r="K600"/>
    </row>
    <row r="601" spans="1:11" x14ac:dyDescent="0.25">
      <c r="A601"/>
      <c r="B601" s="80"/>
      <c r="C601"/>
      <c r="D601"/>
      <c r="E601"/>
      <c r="F601"/>
      <c r="G601"/>
      <c r="H601"/>
      <c r="I601"/>
      <c r="J601"/>
      <c r="K601"/>
    </row>
    <row r="602" spans="1:11" x14ac:dyDescent="0.25">
      <c r="A602"/>
      <c r="B602" s="80"/>
      <c r="C602"/>
      <c r="D602"/>
      <c r="E602"/>
      <c r="F602"/>
      <c r="G602"/>
      <c r="H602"/>
      <c r="I602"/>
      <c r="J602"/>
      <c r="K602"/>
    </row>
    <row r="603" spans="1:11" x14ac:dyDescent="0.25">
      <c r="A603"/>
      <c r="B603" s="80"/>
      <c r="C603"/>
      <c r="D603"/>
      <c r="E603"/>
      <c r="F603"/>
      <c r="G603"/>
      <c r="H603"/>
      <c r="I603"/>
      <c r="J603"/>
      <c r="K603"/>
    </row>
    <row r="604" spans="1:11" x14ac:dyDescent="0.25">
      <c r="A604"/>
      <c r="B604" s="80"/>
      <c r="C604"/>
      <c r="D604"/>
      <c r="E604"/>
      <c r="F604"/>
      <c r="G604"/>
      <c r="H604"/>
      <c r="I604"/>
      <c r="J604"/>
      <c r="K604"/>
    </row>
    <row r="605" spans="1:11" x14ac:dyDescent="0.25">
      <c r="A605"/>
      <c r="B605" s="80"/>
      <c r="C605"/>
      <c r="D605"/>
      <c r="E605"/>
      <c r="F605"/>
      <c r="G605"/>
      <c r="H605"/>
      <c r="I605"/>
      <c r="J605"/>
      <c r="K605"/>
    </row>
    <row r="606" spans="1:11" x14ac:dyDescent="0.25">
      <c r="A606" s="80"/>
      <c r="B606" s="80"/>
      <c r="C606"/>
      <c r="D606"/>
      <c r="E606"/>
      <c r="F606"/>
      <c r="G606"/>
      <c r="H606"/>
      <c r="I606"/>
      <c r="J606"/>
      <c r="K606"/>
    </row>
    <row r="607" spans="1:11" x14ac:dyDescent="0.25">
      <c r="A607" s="80"/>
      <c r="B607" s="80"/>
      <c r="C607"/>
      <c r="D607"/>
      <c r="E607"/>
      <c r="F607"/>
      <c r="G607"/>
      <c r="H607"/>
      <c r="I607"/>
      <c r="J607"/>
      <c r="K607"/>
    </row>
  </sheetData>
  <sheetProtection algorithmName="SHA-512" hashValue="fyu0kbyyy+MtTq+GL805ECvkPSFE/m69Ypo+JoE4/Gd3LXZMGzZUQGZhJ3f2bMvCMt+Ib9p31zoK6QwTdx/15A==" saltValue="JnJXj1YbwFCy1y4IWchSkQ==" spinCount="100000" sheet="1" objects="1" scenarios="1"/>
  <sortState xmlns:xlrd2="http://schemas.microsoft.com/office/spreadsheetml/2017/richdata2" ref="A2:M378">
    <sortCondition ref="A2:A378"/>
  </sortState>
  <phoneticPr fontId="25"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34"/>
  <sheetViews>
    <sheetView workbookViewId="0">
      <pane ySplit="1" topLeftCell="A89" activePane="bottomLeft" state="frozen"/>
      <selection pane="bottomLeft" activeCell="A94" sqref="A94"/>
    </sheetView>
  </sheetViews>
  <sheetFormatPr defaultRowHeight="12.75" x14ac:dyDescent="0.2"/>
  <cols>
    <col min="1" max="1" width="7.28515625" style="67" customWidth="1"/>
    <col min="2" max="2" width="14.42578125" style="67" customWidth="1"/>
    <col min="3" max="3" width="11.140625" style="67" customWidth="1"/>
    <col min="4" max="4" width="12.42578125" style="67" customWidth="1"/>
    <col min="5" max="5" width="10.5703125" style="67" customWidth="1"/>
    <col min="6" max="6" width="20.140625" style="67" customWidth="1"/>
    <col min="7" max="7" width="11.5703125" style="67" customWidth="1"/>
    <col min="8" max="8" width="18.7109375" style="67" customWidth="1"/>
    <col min="9" max="9" width="21.140625" style="75" customWidth="1"/>
    <col min="10" max="10" width="15.5703125" style="67" customWidth="1"/>
    <col min="11" max="11" width="17.85546875" style="78" customWidth="1"/>
    <col min="12" max="16384" width="9.140625" style="67"/>
  </cols>
  <sheetData>
    <row r="1" spans="1:11" x14ac:dyDescent="0.2">
      <c r="A1" s="67" t="s">
        <v>44</v>
      </c>
      <c r="B1" s="67" t="s">
        <v>45</v>
      </c>
      <c r="C1" s="67" t="s">
        <v>46</v>
      </c>
      <c r="D1" s="67" t="s">
        <v>47</v>
      </c>
      <c r="E1" s="67" t="s">
        <v>48</v>
      </c>
      <c r="F1" s="67" t="s">
        <v>49</v>
      </c>
      <c r="G1" s="67" t="s">
        <v>50</v>
      </c>
      <c r="H1" s="67" t="s">
        <v>51</v>
      </c>
      <c r="I1" s="75" t="s">
        <v>52</v>
      </c>
      <c r="J1" s="70" t="s">
        <v>53</v>
      </c>
      <c r="K1" s="78" t="s">
        <v>54</v>
      </c>
    </row>
    <row r="2" spans="1:11" x14ac:dyDescent="0.2">
      <c r="A2">
        <v>1005</v>
      </c>
      <c r="B2">
        <v>23</v>
      </c>
      <c r="C2" s="73">
        <v>226</v>
      </c>
      <c r="D2" s="73">
        <v>62</v>
      </c>
      <c r="E2" s="73">
        <v>164</v>
      </c>
      <c r="F2">
        <v>33.9</v>
      </c>
      <c r="G2" s="73">
        <v>130.1</v>
      </c>
      <c r="H2" s="73">
        <v>130.1</v>
      </c>
      <c r="I2" s="77">
        <f>SUM(G2-H2)</f>
        <v>0</v>
      </c>
      <c r="J2" s="74">
        <f t="shared" ref="J2:J28" si="0">SUM(D2+G2)</f>
        <v>192.1</v>
      </c>
      <c r="K2" s="78">
        <f t="shared" ref="K2:K29" si="1">SUM(F2/C2)</f>
        <v>0.15</v>
      </c>
    </row>
    <row r="3" spans="1:11" x14ac:dyDescent="0.2">
      <c r="A3">
        <v>1007</v>
      </c>
      <c r="B3">
        <v>247</v>
      </c>
      <c r="C3" s="73">
        <v>2636.97</v>
      </c>
      <c r="D3" s="73">
        <v>1710.97</v>
      </c>
      <c r="E3" s="73">
        <v>926</v>
      </c>
      <c r="F3">
        <v>395.55</v>
      </c>
      <c r="G3" s="73">
        <v>530.45000000000005</v>
      </c>
      <c r="H3" s="73">
        <v>530.45000000000005</v>
      </c>
      <c r="I3" s="77">
        <f t="shared" ref="I3:I66" si="2">SUM(G3-H3)</f>
        <v>0</v>
      </c>
      <c r="J3" s="74">
        <f t="shared" si="0"/>
        <v>2241.42</v>
      </c>
      <c r="K3" s="78">
        <f t="shared" si="1"/>
        <v>0.15000170650405581</v>
      </c>
    </row>
    <row r="4" spans="1:11" x14ac:dyDescent="0.2">
      <c r="A4">
        <v>1009</v>
      </c>
      <c r="B4">
        <v>381</v>
      </c>
      <c r="C4" s="73">
        <v>4276.88</v>
      </c>
      <c r="D4" s="73">
        <v>3141.88</v>
      </c>
      <c r="E4" s="73">
        <v>1135</v>
      </c>
      <c r="F4">
        <v>641.53</v>
      </c>
      <c r="G4" s="73">
        <v>493.47</v>
      </c>
      <c r="H4" s="73">
        <v>493.47</v>
      </c>
      <c r="I4" s="77">
        <f t="shared" si="2"/>
        <v>0</v>
      </c>
      <c r="J4" s="74">
        <f t="shared" si="0"/>
        <v>3635.3500000000004</v>
      </c>
      <c r="K4" s="78">
        <f t="shared" si="1"/>
        <v>0.14999953236939076</v>
      </c>
    </row>
    <row r="5" spans="1:11" x14ac:dyDescent="0.2">
      <c r="A5">
        <v>1012</v>
      </c>
      <c r="B5">
        <v>30</v>
      </c>
      <c r="C5" s="73">
        <v>288</v>
      </c>
      <c r="D5" s="73">
        <v>0</v>
      </c>
      <c r="E5" s="73">
        <v>288</v>
      </c>
      <c r="F5">
        <v>43.2</v>
      </c>
      <c r="G5" s="73">
        <v>244.8</v>
      </c>
      <c r="H5" s="73">
        <v>244.8</v>
      </c>
      <c r="I5" s="77">
        <f t="shared" si="2"/>
        <v>0</v>
      </c>
      <c r="J5" s="74">
        <f t="shared" si="0"/>
        <v>244.8</v>
      </c>
      <c r="K5" s="78">
        <f t="shared" si="1"/>
        <v>0.15000000000000002</v>
      </c>
    </row>
    <row r="6" spans="1:11" x14ac:dyDescent="0.2">
      <c r="A6">
        <v>1016</v>
      </c>
      <c r="B6">
        <v>65</v>
      </c>
      <c r="C6" s="73">
        <v>701</v>
      </c>
      <c r="D6" s="73">
        <v>279</v>
      </c>
      <c r="E6" s="73">
        <v>422</v>
      </c>
      <c r="F6">
        <v>105.15</v>
      </c>
      <c r="G6" s="73">
        <v>316.85000000000002</v>
      </c>
      <c r="H6" s="73">
        <v>316.85000000000002</v>
      </c>
      <c r="I6" s="77">
        <f t="shared" si="2"/>
        <v>0</v>
      </c>
      <c r="J6" s="74">
        <f t="shared" si="0"/>
        <v>595.85</v>
      </c>
      <c r="K6" s="78">
        <f t="shared" si="1"/>
        <v>0.15</v>
      </c>
    </row>
    <row r="7" spans="1:11" x14ac:dyDescent="0.2">
      <c r="A7">
        <v>1021</v>
      </c>
      <c r="B7">
        <v>145</v>
      </c>
      <c r="C7" s="73">
        <v>1649.88</v>
      </c>
      <c r="D7" s="73">
        <v>944.88</v>
      </c>
      <c r="E7" s="73">
        <v>705</v>
      </c>
      <c r="F7">
        <v>247.48</v>
      </c>
      <c r="G7" s="73">
        <v>457.52</v>
      </c>
      <c r="H7" s="73">
        <v>457.52</v>
      </c>
      <c r="I7" s="77">
        <f t="shared" si="2"/>
        <v>0</v>
      </c>
      <c r="J7" s="74">
        <f t="shared" si="0"/>
        <v>1402.4</v>
      </c>
      <c r="K7" s="78">
        <f t="shared" si="1"/>
        <v>0.14999878779062717</v>
      </c>
    </row>
    <row r="8" spans="1:11" x14ac:dyDescent="0.2">
      <c r="A8">
        <v>1022</v>
      </c>
      <c r="B8">
        <v>28</v>
      </c>
      <c r="C8" s="73">
        <v>291</v>
      </c>
      <c r="D8" s="73">
        <v>291</v>
      </c>
      <c r="E8" s="73">
        <v>0</v>
      </c>
      <c r="F8">
        <v>43.65</v>
      </c>
      <c r="G8" s="73">
        <v>-43.65</v>
      </c>
      <c r="H8" s="73">
        <v>-43.65</v>
      </c>
      <c r="I8" s="77">
        <f t="shared" si="2"/>
        <v>0</v>
      </c>
      <c r="J8" s="74">
        <f t="shared" si="0"/>
        <v>247.35</v>
      </c>
      <c r="K8" s="78">
        <f t="shared" si="1"/>
        <v>0.15</v>
      </c>
    </row>
    <row r="9" spans="1:11" x14ac:dyDescent="0.2">
      <c r="A9">
        <v>1026</v>
      </c>
      <c r="B9">
        <v>81</v>
      </c>
      <c r="C9" s="73">
        <v>794</v>
      </c>
      <c r="D9" s="73">
        <v>389</v>
      </c>
      <c r="E9" s="73">
        <v>405</v>
      </c>
      <c r="F9">
        <v>119.1</v>
      </c>
      <c r="G9" s="73">
        <v>285.89999999999998</v>
      </c>
      <c r="H9" s="73">
        <v>285.89999999999998</v>
      </c>
      <c r="I9" s="77">
        <f t="shared" si="2"/>
        <v>0</v>
      </c>
      <c r="J9" s="74">
        <f t="shared" si="0"/>
        <v>674.9</v>
      </c>
      <c r="K9" s="78">
        <f t="shared" si="1"/>
        <v>0.15</v>
      </c>
    </row>
    <row r="10" spans="1:11" x14ac:dyDescent="0.2">
      <c r="A10">
        <v>1031</v>
      </c>
      <c r="B10">
        <v>148</v>
      </c>
      <c r="C10" s="73">
        <v>1567.99</v>
      </c>
      <c r="D10" s="73">
        <v>783.99</v>
      </c>
      <c r="E10" s="73">
        <v>784</v>
      </c>
      <c r="F10">
        <v>266.56</v>
      </c>
      <c r="G10" s="73">
        <v>517.44000000000005</v>
      </c>
      <c r="H10" s="73">
        <v>1023.19</v>
      </c>
      <c r="I10" s="77">
        <f t="shared" si="2"/>
        <v>-505.75</v>
      </c>
      <c r="J10" s="74">
        <f t="shared" si="0"/>
        <v>1301.43</v>
      </c>
      <c r="K10" s="78">
        <f t="shared" si="1"/>
        <v>0.17000108419058796</v>
      </c>
    </row>
    <row r="11" spans="1:11" x14ac:dyDescent="0.2">
      <c r="A11">
        <v>1034</v>
      </c>
      <c r="B11">
        <v>612</v>
      </c>
      <c r="C11" s="73">
        <v>6180</v>
      </c>
      <c r="D11" s="73">
        <v>76</v>
      </c>
      <c r="E11" s="73">
        <v>6104</v>
      </c>
      <c r="F11">
        <v>927</v>
      </c>
      <c r="G11" s="73">
        <v>5177</v>
      </c>
      <c r="H11" s="73">
        <v>5177</v>
      </c>
      <c r="I11" s="77">
        <f t="shared" si="2"/>
        <v>0</v>
      </c>
      <c r="J11" s="74">
        <f t="shared" si="0"/>
        <v>5253</v>
      </c>
      <c r="K11" s="78">
        <f t="shared" si="1"/>
        <v>0.15</v>
      </c>
    </row>
    <row r="12" spans="1:11" x14ac:dyDescent="0.2">
      <c r="A12">
        <v>1042</v>
      </c>
      <c r="B12">
        <v>111</v>
      </c>
      <c r="C12" s="73">
        <v>1309</v>
      </c>
      <c r="D12" s="73">
        <v>721</v>
      </c>
      <c r="E12" s="73">
        <v>588</v>
      </c>
      <c r="F12">
        <v>222.53</v>
      </c>
      <c r="G12" s="73">
        <v>365.47</v>
      </c>
      <c r="H12" s="73">
        <v>365.47</v>
      </c>
      <c r="I12" s="77">
        <f t="shared" si="2"/>
        <v>0</v>
      </c>
      <c r="J12" s="74">
        <f t="shared" si="0"/>
        <v>1086.47</v>
      </c>
      <c r="K12" s="78">
        <f t="shared" si="1"/>
        <v>0.17</v>
      </c>
    </row>
    <row r="13" spans="1:11" x14ac:dyDescent="0.2">
      <c r="A13">
        <v>1048</v>
      </c>
      <c r="B13">
        <v>184</v>
      </c>
      <c r="C13" s="73">
        <v>2146.83</v>
      </c>
      <c r="D13" s="73">
        <v>1019.83</v>
      </c>
      <c r="E13" s="73">
        <v>1127</v>
      </c>
      <c r="F13">
        <v>322.02</v>
      </c>
      <c r="G13" s="73">
        <v>804.98</v>
      </c>
      <c r="H13" s="73">
        <v>804.98</v>
      </c>
      <c r="I13" s="77">
        <f t="shared" si="2"/>
        <v>0</v>
      </c>
      <c r="J13" s="74">
        <f t="shared" si="0"/>
        <v>1824.81</v>
      </c>
      <c r="K13" s="78">
        <f t="shared" si="1"/>
        <v>0.14999790388619499</v>
      </c>
    </row>
    <row r="14" spans="1:11" x14ac:dyDescent="0.2">
      <c r="A14">
        <v>1049</v>
      </c>
      <c r="B14">
        <v>226</v>
      </c>
      <c r="C14" s="73">
        <v>2408.94</v>
      </c>
      <c r="D14" s="73">
        <v>1728.94</v>
      </c>
      <c r="E14" s="73">
        <v>680</v>
      </c>
      <c r="F14">
        <v>361.34</v>
      </c>
      <c r="G14" s="73">
        <v>318.66000000000003</v>
      </c>
      <c r="H14" s="73">
        <v>318.66000000000003</v>
      </c>
      <c r="I14" s="77">
        <f t="shared" si="2"/>
        <v>0</v>
      </c>
      <c r="J14" s="74">
        <f t="shared" si="0"/>
        <v>2047.6000000000001</v>
      </c>
      <c r="K14" s="78">
        <f t="shared" si="1"/>
        <v>0.14999958487965659</v>
      </c>
    </row>
    <row r="15" spans="1:11" x14ac:dyDescent="0.2">
      <c r="A15">
        <v>1054</v>
      </c>
      <c r="B15">
        <v>134</v>
      </c>
      <c r="C15" s="73">
        <v>1717.95</v>
      </c>
      <c r="D15" s="73">
        <v>1388.95</v>
      </c>
      <c r="E15" s="73">
        <v>329</v>
      </c>
      <c r="F15">
        <v>257.69</v>
      </c>
      <c r="G15" s="73">
        <v>71.31</v>
      </c>
      <c r="H15" s="73">
        <v>71.31</v>
      </c>
      <c r="I15" s="77">
        <f t="shared" si="2"/>
        <v>0</v>
      </c>
      <c r="J15" s="74">
        <f t="shared" si="0"/>
        <v>1460.26</v>
      </c>
      <c r="K15" s="78">
        <f t="shared" si="1"/>
        <v>0.14999854477720539</v>
      </c>
    </row>
    <row r="16" spans="1:11" x14ac:dyDescent="0.2">
      <c r="A16">
        <v>1062</v>
      </c>
      <c r="B16">
        <v>50</v>
      </c>
      <c r="C16" s="73">
        <v>516</v>
      </c>
      <c r="D16" s="73">
        <v>0</v>
      </c>
      <c r="E16" s="73">
        <v>516</v>
      </c>
      <c r="F16">
        <v>77.400000000000006</v>
      </c>
      <c r="G16" s="73">
        <v>438.6</v>
      </c>
      <c r="H16" s="73">
        <v>438.6</v>
      </c>
      <c r="I16" s="77">
        <f t="shared" si="2"/>
        <v>0</v>
      </c>
      <c r="J16" s="74">
        <f t="shared" si="0"/>
        <v>438.6</v>
      </c>
      <c r="K16" s="78">
        <f t="shared" si="1"/>
        <v>0.15000000000000002</v>
      </c>
    </row>
    <row r="17" spans="1:11" x14ac:dyDescent="0.2">
      <c r="A17">
        <v>1069</v>
      </c>
      <c r="B17">
        <v>715</v>
      </c>
      <c r="C17" s="73">
        <v>7523.7</v>
      </c>
      <c r="D17" s="73">
        <v>2899.7</v>
      </c>
      <c r="E17" s="73">
        <v>4624</v>
      </c>
      <c r="F17">
        <v>1128.56</v>
      </c>
      <c r="G17" s="73">
        <v>3495.45</v>
      </c>
      <c r="H17" s="73">
        <v>3495.45</v>
      </c>
      <c r="I17" s="77">
        <f t="shared" si="2"/>
        <v>0</v>
      </c>
      <c r="J17" s="74">
        <f t="shared" si="0"/>
        <v>6395.15</v>
      </c>
      <c r="K17" s="78">
        <f t="shared" si="1"/>
        <v>0.1500006645666361</v>
      </c>
    </row>
    <row r="18" spans="1:11" x14ac:dyDescent="0.2">
      <c r="A18">
        <v>1071</v>
      </c>
      <c r="B18">
        <v>33</v>
      </c>
      <c r="C18" s="73">
        <v>346</v>
      </c>
      <c r="D18" s="73">
        <v>346</v>
      </c>
      <c r="E18" s="73">
        <v>0</v>
      </c>
      <c r="F18">
        <v>51.9</v>
      </c>
      <c r="G18" s="73">
        <v>-51.9</v>
      </c>
      <c r="H18" s="73">
        <v>-51.9</v>
      </c>
      <c r="I18" s="77">
        <f t="shared" si="2"/>
        <v>0</v>
      </c>
      <c r="J18" s="74">
        <f t="shared" si="0"/>
        <v>294.10000000000002</v>
      </c>
      <c r="K18" s="78">
        <f t="shared" si="1"/>
        <v>0.15</v>
      </c>
    </row>
    <row r="19" spans="1:11" x14ac:dyDescent="0.2">
      <c r="A19">
        <v>1080</v>
      </c>
      <c r="B19">
        <v>234</v>
      </c>
      <c r="C19" s="73">
        <v>2589.69</v>
      </c>
      <c r="D19" s="73">
        <v>1692.69</v>
      </c>
      <c r="E19" s="73">
        <v>897</v>
      </c>
      <c r="F19">
        <v>388.45</v>
      </c>
      <c r="G19" s="73">
        <v>508.55</v>
      </c>
      <c r="H19" s="73">
        <v>508.55</v>
      </c>
      <c r="I19" s="77">
        <f t="shared" si="2"/>
        <v>0</v>
      </c>
      <c r="J19" s="74">
        <f t="shared" si="0"/>
        <v>2201.2400000000002</v>
      </c>
      <c r="K19" s="78">
        <f t="shared" si="1"/>
        <v>0.14999864848688452</v>
      </c>
    </row>
    <row r="20" spans="1:11" x14ac:dyDescent="0.2">
      <c r="A20">
        <v>1085</v>
      </c>
      <c r="B20">
        <v>472</v>
      </c>
      <c r="C20" s="73">
        <v>5227.6099999999997</v>
      </c>
      <c r="D20" s="73">
        <v>1776.61</v>
      </c>
      <c r="E20" s="73">
        <v>3451</v>
      </c>
      <c r="F20">
        <v>784.14</v>
      </c>
      <c r="G20" s="73">
        <v>2666.86</v>
      </c>
      <c r="H20" s="73">
        <v>2666.86</v>
      </c>
      <c r="I20" s="77">
        <f t="shared" si="2"/>
        <v>0</v>
      </c>
      <c r="J20" s="74">
        <f t="shared" si="0"/>
        <v>4443.47</v>
      </c>
      <c r="K20" s="78">
        <f t="shared" si="1"/>
        <v>0.149999713061992</v>
      </c>
    </row>
    <row r="21" spans="1:11" x14ac:dyDescent="0.2">
      <c r="A21">
        <v>1090</v>
      </c>
      <c r="B21">
        <v>147</v>
      </c>
      <c r="C21" s="73">
        <v>1692.84</v>
      </c>
      <c r="D21" s="73">
        <v>597.84</v>
      </c>
      <c r="E21" s="73">
        <v>1095</v>
      </c>
      <c r="F21">
        <v>253.93</v>
      </c>
      <c r="G21" s="73">
        <v>841.07</v>
      </c>
      <c r="H21" s="73">
        <v>841.07</v>
      </c>
      <c r="I21" s="77">
        <f t="shared" si="2"/>
        <v>0</v>
      </c>
      <c r="J21" s="74">
        <f t="shared" si="0"/>
        <v>1438.91</v>
      </c>
      <c r="K21" s="78">
        <f t="shared" si="1"/>
        <v>0.15000236289312635</v>
      </c>
    </row>
    <row r="22" spans="1:11" x14ac:dyDescent="0.2">
      <c r="A22">
        <v>1093</v>
      </c>
      <c r="B22">
        <v>50</v>
      </c>
      <c r="C22" s="73">
        <v>760.73</v>
      </c>
      <c r="D22" s="73">
        <v>760.73</v>
      </c>
      <c r="E22" s="73">
        <v>0</v>
      </c>
      <c r="F22">
        <v>114.11</v>
      </c>
      <c r="G22" s="73">
        <v>-114.11</v>
      </c>
      <c r="H22" s="73">
        <v>-114.11</v>
      </c>
      <c r="I22" s="77">
        <f t="shared" si="2"/>
        <v>0</v>
      </c>
      <c r="J22" s="74">
        <f t="shared" si="0"/>
        <v>646.62</v>
      </c>
      <c r="K22" s="78">
        <f t="shared" si="1"/>
        <v>0.15000065726341802</v>
      </c>
    </row>
    <row r="23" spans="1:11" x14ac:dyDescent="0.2">
      <c r="A23">
        <v>1142</v>
      </c>
      <c r="B23">
        <v>89</v>
      </c>
      <c r="C23" s="73">
        <v>960</v>
      </c>
      <c r="D23" s="73">
        <v>693</v>
      </c>
      <c r="E23" s="73">
        <v>267</v>
      </c>
      <c r="F23">
        <v>144</v>
      </c>
      <c r="G23" s="73">
        <v>123</v>
      </c>
      <c r="H23" s="73">
        <v>123</v>
      </c>
      <c r="I23" s="77">
        <f t="shared" si="2"/>
        <v>0</v>
      </c>
      <c r="J23" s="74">
        <f t="shared" si="0"/>
        <v>816</v>
      </c>
      <c r="K23" s="78">
        <f t="shared" si="1"/>
        <v>0.15</v>
      </c>
    </row>
    <row r="24" spans="1:11" x14ac:dyDescent="0.2">
      <c r="A24">
        <v>1146</v>
      </c>
      <c r="B24">
        <v>752</v>
      </c>
      <c r="C24" s="73">
        <v>8660.7099999999991</v>
      </c>
      <c r="D24" s="73">
        <v>3992.71</v>
      </c>
      <c r="E24" s="73">
        <v>4668</v>
      </c>
      <c r="F24">
        <v>1299.1099999999999</v>
      </c>
      <c r="G24" s="73">
        <v>3368.89</v>
      </c>
      <c r="H24" s="73">
        <v>3368.89</v>
      </c>
      <c r="I24" s="77">
        <f t="shared" si="2"/>
        <v>0</v>
      </c>
      <c r="J24" s="74">
        <f t="shared" si="0"/>
        <v>7361.6</v>
      </c>
      <c r="K24" s="78">
        <f t="shared" si="1"/>
        <v>0.15000040412391133</v>
      </c>
    </row>
    <row r="25" spans="1:11" x14ac:dyDescent="0.2">
      <c r="A25">
        <v>1164</v>
      </c>
      <c r="B25">
        <v>26</v>
      </c>
      <c r="C25" s="73">
        <v>257</v>
      </c>
      <c r="D25" s="73">
        <v>0</v>
      </c>
      <c r="E25" s="73">
        <v>257</v>
      </c>
      <c r="F25">
        <v>43.69</v>
      </c>
      <c r="G25" s="73">
        <v>213.31</v>
      </c>
      <c r="H25" s="73">
        <v>213.31</v>
      </c>
      <c r="I25" s="77">
        <f t="shared" si="2"/>
        <v>0</v>
      </c>
      <c r="J25" s="74">
        <f t="shared" si="0"/>
        <v>213.31</v>
      </c>
      <c r="K25" s="78">
        <f t="shared" si="1"/>
        <v>0.16999999999999998</v>
      </c>
    </row>
    <row r="26" spans="1:11" x14ac:dyDescent="0.2">
      <c r="A26">
        <v>1179</v>
      </c>
      <c r="B26">
        <v>55</v>
      </c>
      <c r="C26" s="73">
        <v>639.99</v>
      </c>
      <c r="D26" s="73">
        <v>388.99</v>
      </c>
      <c r="E26" s="73">
        <v>251</v>
      </c>
      <c r="F26">
        <v>96</v>
      </c>
      <c r="G26" s="73">
        <v>155</v>
      </c>
      <c r="H26" s="73">
        <v>155</v>
      </c>
      <c r="I26" s="77">
        <f t="shared" si="2"/>
        <v>0</v>
      </c>
      <c r="J26" s="74">
        <f t="shared" si="0"/>
        <v>543.99</v>
      </c>
      <c r="K26" s="78">
        <f t="shared" si="1"/>
        <v>0.15000234378662167</v>
      </c>
    </row>
    <row r="27" spans="1:11" x14ac:dyDescent="0.2">
      <c r="A27">
        <v>1181</v>
      </c>
      <c r="B27">
        <v>106</v>
      </c>
      <c r="C27" s="73">
        <v>1084</v>
      </c>
      <c r="D27" s="73">
        <v>19</v>
      </c>
      <c r="E27" s="73">
        <v>1065</v>
      </c>
      <c r="F27">
        <v>162.6</v>
      </c>
      <c r="G27" s="73">
        <v>902.4</v>
      </c>
      <c r="H27" s="73">
        <v>902.4</v>
      </c>
      <c r="I27" s="77">
        <f t="shared" si="2"/>
        <v>0</v>
      </c>
      <c r="J27" s="74">
        <f t="shared" si="0"/>
        <v>921.4</v>
      </c>
      <c r="K27" s="78">
        <f t="shared" si="1"/>
        <v>0.15</v>
      </c>
    </row>
    <row r="28" spans="1:11" x14ac:dyDescent="0.2">
      <c r="A28">
        <v>1183</v>
      </c>
      <c r="B28">
        <v>131</v>
      </c>
      <c r="C28" s="73">
        <v>1723.9</v>
      </c>
      <c r="D28" s="73">
        <v>1548.9</v>
      </c>
      <c r="E28" s="73">
        <v>175</v>
      </c>
      <c r="F28">
        <v>258.58999999999997</v>
      </c>
      <c r="G28" s="73">
        <v>-83.59</v>
      </c>
      <c r="H28" s="73">
        <v>-83.59</v>
      </c>
      <c r="I28" s="77">
        <f t="shared" si="2"/>
        <v>0</v>
      </c>
      <c r="J28" s="74">
        <f t="shared" si="0"/>
        <v>1465.3100000000002</v>
      </c>
      <c r="K28" s="78">
        <f t="shared" si="1"/>
        <v>0.15000290040025521</v>
      </c>
    </row>
    <row r="29" spans="1:11" x14ac:dyDescent="0.2">
      <c r="A29">
        <v>1196</v>
      </c>
      <c r="B29">
        <v>185</v>
      </c>
      <c r="C29" s="73">
        <v>2037</v>
      </c>
      <c r="D29" s="73">
        <v>722</v>
      </c>
      <c r="E29" s="73">
        <v>1315</v>
      </c>
      <c r="F29">
        <v>305.55</v>
      </c>
      <c r="G29" s="73">
        <v>1009.45</v>
      </c>
      <c r="H29" s="73">
        <v>1009.45</v>
      </c>
      <c r="I29" s="77">
        <f t="shared" si="2"/>
        <v>0</v>
      </c>
      <c r="J29" s="74">
        <f t="shared" ref="J29:J62" si="3">SUM(D29+G29)</f>
        <v>1731.45</v>
      </c>
      <c r="K29" s="78">
        <f t="shared" si="1"/>
        <v>0.15</v>
      </c>
    </row>
    <row r="30" spans="1:11" x14ac:dyDescent="0.2">
      <c r="A30">
        <v>1207</v>
      </c>
      <c r="B30">
        <v>65</v>
      </c>
      <c r="C30" s="73">
        <v>699</v>
      </c>
      <c r="D30" s="73">
        <v>416</v>
      </c>
      <c r="E30" s="73">
        <v>283</v>
      </c>
      <c r="F30">
        <v>104.85</v>
      </c>
      <c r="G30" s="73">
        <v>178.15</v>
      </c>
      <c r="H30" s="73">
        <v>178.15</v>
      </c>
      <c r="I30" s="77">
        <f t="shared" si="2"/>
        <v>0</v>
      </c>
      <c r="J30" s="74">
        <f t="shared" si="3"/>
        <v>594.15</v>
      </c>
      <c r="K30" s="78">
        <f t="shared" ref="K30:K93" si="4">SUM(F30/C30)</f>
        <v>0.15</v>
      </c>
    </row>
    <row r="31" spans="1:11" x14ac:dyDescent="0.2">
      <c r="A31">
        <v>1216</v>
      </c>
      <c r="B31">
        <v>152</v>
      </c>
      <c r="C31" s="73">
        <v>1673.99</v>
      </c>
      <c r="D31" s="73">
        <v>1007.99</v>
      </c>
      <c r="E31" s="73">
        <v>666</v>
      </c>
      <c r="F31">
        <v>251.1</v>
      </c>
      <c r="G31" s="73">
        <v>414.9</v>
      </c>
      <c r="H31" s="73">
        <v>414.9</v>
      </c>
      <c r="I31" s="77">
        <f t="shared" si="2"/>
        <v>0</v>
      </c>
      <c r="J31" s="74">
        <f t="shared" si="3"/>
        <v>1422.8899999999999</v>
      </c>
      <c r="K31" s="78">
        <f t="shared" si="4"/>
        <v>0.15000089606270048</v>
      </c>
    </row>
    <row r="32" spans="1:11" x14ac:dyDescent="0.2">
      <c r="A32">
        <v>1217</v>
      </c>
      <c r="B32">
        <v>170</v>
      </c>
      <c r="C32" s="73">
        <v>1882.97</v>
      </c>
      <c r="D32" s="73">
        <v>1282.97</v>
      </c>
      <c r="E32" s="73">
        <v>600</v>
      </c>
      <c r="F32">
        <v>282.45</v>
      </c>
      <c r="G32" s="73">
        <v>317.55</v>
      </c>
      <c r="H32" s="73">
        <v>317.55</v>
      </c>
      <c r="I32" s="77">
        <f t="shared" si="2"/>
        <v>0</v>
      </c>
      <c r="J32" s="74">
        <f t="shared" si="3"/>
        <v>1600.52</v>
      </c>
      <c r="K32" s="78">
        <f t="shared" si="4"/>
        <v>0.15000238984158004</v>
      </c>
    </row>
    <row r="33" spans="1:11" x14ac:dyDescent="0.2">
      <c r="A33">
        <v>1222</v>
      </c>
      <c r="B33">
        <v>186</v>
      </c>
      <c r="C33" s="73">
        <v>2039.96</v>
      </c>
      <c r="D33" s="73">
        <v>1351.96</v>
      </c>
      <c r="E33" s="73">
        <v>688</v>
      </c>
      <c r="F33">
        <v>305.99</v>
      </c>
      <c r="G33" s="73">
        <v>382.01</v>
      </c>
      <c r="H33" s="73">
        <v>382.01</v>
      </c>
      <c r="I33" s="77">
        <f t="shared" si="2"/>
        <v>0</v>
      </c>
      <c r="J33" s="74">
        <f t="shared" si="3"/>
        <v>1733.97</v>
      </c>
      <c r="K33" s="78">
        <f t="shared" si="4"/>
        <v>0.14999803917723878</v>
      </c>
    </row>
    <row r="34" spans="1:11" x14ac:dyDescent="0.2">
      <c r="A34">
        <v>1228</v>
      </c>
      <c r="B34">
        <v>50</v>
      </c>
      <c r="C34" s="73">
        <v>534</v>
      </c>
      <c r="D34" s="73">
        <v>242</v>
      </c>
      <c r="E34" s="73">
        <v>292</v>
      </c>
      <c r="F34">
        <v>80.099999999999994</v>
      </c>
      <c r="G34" s="73">
        <v>211.9</v>
      </c>
      <c r="H34" s="73">
        <v>211.9</v>
      </c>
      <c r="I34" s="77">
        <f t="shared" si="2"/>
        <v>0</v>
      </c>
      <c r="J34" s="74">
        <f t="shared" si="3"/>
        <v>453.9</v>
      </c>
      <c r="K34" s="78">
        <f t="shared" si="4"/>
        <v>0.15</v>
      </c>
    </row>
    <row r="35" spans="1:11" x14ac:dyDescent="0.2">
      <c r="A35">
        <v>1246</v>
      </c>
      <c r="B35">
        <v>259</v>
      </c>
      <c r="C35" s="73">
        <v>2835.86</v>
      </c>
      <c r="D35" s="73">
        <v>378.86</v>
      </c>
      <c r="E35" s="73">
        <v>2457</v>
      </c>
      <c r="F35">
        <v>425.38</v>
      </c>
      <c r="G35" s="73">
        <v>2031.62</v>
      </c>
      <c r="H35" s="73">
        <v>2031.62</v>
      </c>
      <c r="I35" s="77">
        <f t="shared" si="2"/>
        <v>0</v>
      </c>
      <c r="J35" s="74">
        <f t="shared" si="3"/>
        <v>2410.48</v>
      </c>
      <c r="K35" s="78">
        <f t="shared" si="4"/>
        <v>0.1500003526267164</v>
      </c>
    </row>
    <row r="36" spans="1:11" x14ac:dyDescent="0.2">
      <c r="A36">
        <v>1247</v>
      </c>
      <c r="B36">
        <v>86</v>
      </c>
      <c r="C36" s="73">
        <v>1001.94</v>
      </c>
      <c r="D36" s="73">
        <v>926.94</v>
      </c>
      <c r="E36" s="73">
        <v>75</v>
      </c>
      <c r="F36">
        <v>170.33</v>
      </c>
      <c r="G36" s="73">
        <v>-95.33</v>
      </c>
      <c r="H36" s="73">
        <v>-95.33</v>
      </c>
      <c r="I36" s="77">
        <f t="shared" si="2"/>
        <v>0</v>
      </c>
      <c r="J36" s="74">
        <f t="shared" si="3"/>
        <v>831.61</v>
      </c>
      <c r="K36" s="78">
        <f t="shared" si="4"/>
        <v>0.17000019961275126</v>
      </c>
    </row>
    <row r="37" spans="1:11" x14ac:dyDescent="0.2">
      <c r="A37">
        <v>1258</v>
      </c>
      <c r="B37">
        <v>961</v>
      </c>
      <c r="C37" s="73">
        <v>10314.530000000001</v>
      </c>
      <c r="D37" s="73">
        <v>4195.53</v>
      </c>
      <c r="E37" s="73">
        <v>6119</v>
      </c>
      <c r="F37">
        <v>1547.18</v>
      </c>
      <c r="G37" s="73">
        <v>4571.82</v>
      </c>
      <c r="H37" s="73">
        <v>4571.82</v>
      </c>
      <c r="I37" s="77">
        <f t="shared" si="2"/>
        <v>0</v>
      </c>
      <c r="J37" s="74">
        <f t="shared" si="3"/>
        <v>8767.3499999999985</v>
      </c>
      <c r="K37" s="78">
        <f t="shared" si="4"/>
        <v>0.15000004847530618</v>
      </c>
    </row>
    <row r="38" spans="1:11" x14ac:dyDescent="0.2">
      <c r="A38">
        <v>1267</v>
      </c>
      <c r="B38">
        <v>574</v>
      </c>
      <c r="C38" s="73">
        <v>6112.65</v>
      </c>
      <c r="D38" s="73">
        <v>2456.65</v>
      </c>
      <c r="E38" s="73">
        <v>3656</v>
      </c>
      <c r="F38">
        <v>916.9</v>
      </c>
      <c r="G38" s="73">
        <v>2739.1</v>
      </c>
      <c r="H38" s="73">
        <v>2739.1</v>
      </c>
      <c r="I38" s="77">
        <f t="shared" si="2"/>
        <v>0</v>
      </c>
      <c r="J38" s="74">
        <f t="shared" si="3"/>
        <v>5195.75</v>
      </c>
      <c r="K38" s="78">
        <f t="shared" si="4"/>
        <v>0.1500004089879185</v>
      </c>
    </row>
    <row r="39" spans="1:11" x14ac:dyDescent="0.2">
      <c r="A39">
        <v>1279</v>
      </c>
      <c r="B39">
        <v>3</v>
      </c>
      <c r="C39" s="73">
        <v>29</v>
      </c>
      <c r="D39" s="73">
        <v>0</v>
      </c>
      <c r="E39" s="73">
        <v>29</v>
      </c>
      <c r="F39">
        <v>4.3499999999999996</v>
      </c>
      <c r="G39" s="73">
        <v>24.65</v>
      </c>
      <c r="H39" s="73">
        <v>24.65</v>
      </c>
      <c r="I39" s="77">
        <f t="shared" si="2"/>
        <v>0</v>
      </c>
      <c r="J39" s="74">
        <f t="shared" si="3"/>
        <v>24.65</v>
      </c>
      <c r="K39" s="78">
        <f t="shared" si="4"/>
        <v>0.15</v>
      </c>
    </row>
    <row r="40" spans="1:11" x14ac:dyDescent="0.2">
      <c r="A40">
        <v>1281</v>
      </c>
      <c r="B40">
        <v>42</v>
      </c>
      <c r="C40" s="73">
        <v>423</v>
      </c>
      <c r="D40" s="73">
        <v>40</v>
      </c>
      <c r="E40" s="73">
        <v>383</v>
      </c>
      <c r="F40">
        <v>63.45</v>
      </c>
      <c r="G40" s="73">
        <v>319.55</v>
      </c>
      <c r="H40" s="73">
        <v>319.55</v>
      </c>
      <c r="I40" s="77">
        <f t="shared" si="2"/>
        <v>0</v>
      </c>
      <c r="J40" s="74">
        <f t="shared" si="3"/>
        <v>359.55</v>
      </c>
      <c r="K40" s="78">
        <f t="shared" si="4"/>
        <v>0.15</v>
      </c>
    </row>
    <row r="41" spans="1:11" x14ac:dyDescent="0.2">
      <c r="A41">
        <v>1318</v>
      </c>
      <c r="B41">
        <v>99</v>
      </c>
      <c r="C41" s="73">
        <v>1061.8399999999999</v>
      </c>
      <c r="D41" s="73">
        <v>595.84</v>
      </c>
      <c r="E41" s="73">
        <v>466</v>
      </c>
      <c r="F41">
        <v>159.28</v>
      </c>
      <c r="G41" s="73">
        <v>306.72000000000003</v>
      </c>
      <c r="H41" s="73">
        <v>306.72000000000003</v>
      </c>
      <c r="I41" s="77">
        <f t="shared" si="2"/>
        <v>0</v>
      </c>
      <c r="J41" s="74">
        <f t="shared" si="3"/>
        <v>902.56000000000006</v>
      </c>
      <c r="K41" s="78">
        <f t="shared" si="4"/>
        <v>0.15000376704588264</v>
      </c>
    </row>
    <row r="42" spans="1:11" x14ac:dyDescent="0.2">
      <c r="A42">
        <v>1325</v>
      </c>
      <c r="B42">
        <v>254</v>
      </c>
      <c r="C42" s="73">
        <v>2760.95</v>
      </c>
      <c r="D42" s="73">
        <v>1427.95</v>
      </c>
      <c r="E42" s="73">
        <v>1333</v>
      </c>
      <c r="F42">
        <v>414.14</v>
      </c>
      <c r="G42" s="73">
        <v>918.86</v>
      </c>
      <c r="H42" s="73">
        <v>918.86</v>
      </c>
      <c r="I42" s="77">
        <f t="shared" si="2"/>
        <v>0</v>
      </c>
      <c r="J42" s="74">
        <f t="shared" si="3"/>
        <v>2346.81</v>
      </c>
      <c r="K42" s="78">
        <f t="shared" si="4"/>
        <v>0.14999909451456928</v>
      </c>
    </row>
    <row r="43" spans="1:11" x14ac:dyDescent="0.2">
      <c r="A43">
        <v>1329</v>
      </c>
      <c r="B43">
        <v>41</v>
      </c>
      <c r="C43" s="73">
        <v>463</v>
      </c>
      <c r="D43" s="73">
        <v>229</v>
      </c>
      <c r="E43" s="73">
        <v>234</v>
      </c>
      <c r="F43">
        <v>69.45</v>
      </c>
      <c r="G43" s="73">
        <v>164.55</v>
      </c>
      <c r="H43" s="73">
        <v>164.55</v>
      </c>
      <c r="I43" s="77">
        <f t="shared" si="2"/>
        <v>0</v>
      </c>
      <c r="J43" s="74">
        <f t="shared" si="3"/>
        <v>393.55</v>
      </c>
      <c r="K43" s="78">
        <f t="shared" si="4"/>
        <v>0.15</v>
      </c>
    </row>
    <row r="44" spans="1:11" x14ac:dyDescent="0.2">
      <c r="A44">
        <v>1331</v>
      </c>
      <c r="B44">
        <v>56</v>
      </c>
      <c r="C44" s="73">
        <v>595</v>
      </c>
      <c r="D44" s="73">
        <v>0</v>
      </c>
      <c r="E44" s="73">
        <v>595</v>
      </c>
      <c r="F44">
        <v>89.25</v>
      </c>
      <c r="G44" s="73">
        <v>505.75</v>
      </c>
      <c r="H44" s="73">
        <v>0</v>
      </c>
      <c r="I44" s="77">
        <f t="shared" si="2"/>
        <v>505.75</v>
      </c>
      <c r="J44" s="74">
        <f t="shared" si="3"/>
        <v>505.75</v>
      </c>
      <c r="K44" s="78">
        <f t="shared" si="4"/>
        <v>0.15</v>
      </c>
    </row>
    <row r="45" spans="1:11" x14ac:dyDescent="0.2">
      <c r="A45">
        <v>1332</v>
      </c>
      <c r="B45">
        <v>601</v>
      </c>
      <c r="C45" s="73">
        <v>6460.86</v>
      </c>
      <c r="D45" s="73">
        <v>1181.8599999999999</v>
      </c>
      <c r="E45" s="73">
        <v>5279</v>
      </c>
      <c r="F45">
        <v>969.13</v>
      </c>
      <c r="G45" s="73">
        <v>4309.87</v>
      </c>
      <c r="H45" s="73">
        <v>4309.87</v>
      </c>
      <c r="I45" s="77">
        <f t="shared" si="2"/>
        <v>0</v>
      </c>
      <c r="J45" s="74">
        <f t="shared" si="3"/>
        <v>5491.73</v>
      </c>
      <c r="K45" s="78">
        <f t="shared" si="4"/>
        <v>0.15000015477815648</v>
      </c>
    </row>
    <row r="46" spans="1:11" x14ac:dyDescent="0.2">
      <c r="A46">
        <v>1341</v>
      </c>
      <c r="B46">
        <v>287</v>
      </c>
      <c r="C46" s="73">
        <v>3258.89</v>
      </c>
      <c r="D46" s="73">
        <v>1249.8900000000001</v>
      </c>
      <c r="E46" s="73">
        <v>2009</v>
      </c>
      <c r="F46">
        <v>488.83</v>
      </c>
      <c r="G46" s="73">
        <v>1520.17</v>
      </c>
      <c r="H46" s="73">
        <v>1520.17</v>
      </c>
      <c r="I46" s="77">
        <f t="shared" si="2"/>
        <v>0</v>
      </c>
      <c r="J46" s="74">
        <f t="shared" si="3"/>
        <v>2770.0600000000004</v>
      </c>
      <c r="K46" s="78">
        <f t="shared" si="4"/>
        <v>0.14999892601468598</v>
      </c>
    </row>
    <row r="47" spans="1:11" x14ac:dyDescent="0.2">
      <c r="A47">
        <v>1347</v>
      </c>
      <c r="B47">
        <v>112</v>
      </c>
      <c r="C47" s="73">
        <v>1288</v>
      </c>
      <c r="D47" s="73">
        <v>904</v>
      </c>
      <c r="E47" s="73">
        <v>384</v>
      </c>
      <c r="F47">
        <v>193.2</v>
      </c>
      <c r="G47" s="73">
        <v>190.8</v>
      </c>
      <c r="H47" s="73">
        <v>190.8</v>
      </c>
      <c r="I47" s="77">
        <f t="shared" si="2"/>
        <v>0</v>
      </c>
      <c r="J47" s="74">
        <f t="shared" si="3"/>
        <v>1094.8</v>
      </c>
      <c r="K47" s="78">
        <f t="shared" si="4"/>
        <v>0.15</v>
      </c>
    </row>
    <row r="48" spans="1:11" x14ac:dyDescent="0.2">
      <c r="A48">
        <v>1372</v>
      </c>
      <c r="B48">
        <v>37</v>
      </c>
      <c r="C48" s="73">
        <v>447.99</v>
      </c>
      <c r="D48" s="73">
        <v>447.99</v>
      </c>
      <c r="E48" s="73">
        <v>0</v>
      </c>
      <c r="F48">
        <v>67.2</v>
      </c>
      <c r="G48" s="73">
        <v>-67.2</v>
      </c>
      <c r="H48" s="73">
        <v>-67.2</v>
      </c>
      <c r="I48" s="77">
        <f t="shared" si="2"/>
        <v>0</v>
      </c>
      <c r="J48" s="74">
        <f t="shared" si="3"/>
        <v>380.79</v>
      </c>
      <c r="K48" s="78">
        <f t="shared" si="4"/>
        <v>0.15000334828902431</v>
      </c>
    </row>
    <row r="49" spans="1:11" x14ac:dyDescent="0.2">
      <c r="A49">
        <v>1391</v>
      </c>
      <c r="B49">
        <v>85</v>
      </c>
      <c r="C49" s="73">
        <v>931.95</v>
      </c>
      <c r="D49" s="73">
        <v>678.95</v>
      </c>
      <c r="E49" s="73">
        <v>253</v>
      </c>
      <c r="F49">
        <v>139.79</v>
      </c>
      <c r="G49" s="73">
        <v>113.21</v>
      </c>
      <c r="H49" s="73">
        <v>113.21</v>
      </c>
      <c r="I49" s="77">
        <f t="shared" si="2"/>
        <v>0</v>
      </c>
      <c r="J49" s="74">
        <f t="shared" si="3"/>
        <v>792.16000000000008</v>
      </c>
      <c r="K49" s="78">
        <f t="shared" si="4"/>
        <v>0.14999731745265302</v>
      </c>
    </row>
    <row r="50" spans="1:11" x14ac:dyDescent="0.2">
      <c r="A50">
        <v>1395</v>
      </c>
      <c r="B50">
        <v>22</v>
      </c>
      <c r="C50" s="73">
        <v>251</v>
      </c>
      <c r="D50" s="73">
        <v>220</v>
      </c>
      <c r="E50" s="73">
        <v>31</v>
      </c>
      <c r="F50">
        <v>37.65</v>
      </c>
      <c r="G50" s="73">
        <v>-6.65</v>
      </c>
      <c r="H50" s="73">
        <v>-6.65</v>
      </c>
      <c r="I50" s="77">
        <f t="shared" si="2"/>
        <v>0</v>
      </c>
      <c r="J50" s="74">
        <f t="shared" si="3"/>
        <v>213.35</v>
      </c>
      <c r="K50" s="78">
        <f t="shared" si="4"/>
        <v>0.15</v>
      </c>
    </row>
    <row r="51" spans="1:11" x14ac:dyDescent="0.2">
      <c r="A51">
        <v>1396</v>
      </c>
      <c r="B51">
        <v>316</v>
      </c>
      <c r="C51" s="73">
        <v>3688.93</v>
      </c>
      <c r="D51" s="73">
        <v>1906.93</v>
      </c>
      <c r="E51" s="73">
        <v>1782</v>
      </c>
      <c r="F51">
        <v>553.34</v>
      </c>
      <c r="G51" s="73">
        <v>1228.6600000000001</v>
      </c>
      <c r="H51" s="73">
        <v>1228.6600000000001</v>
      </c>
      <c r="I51" s="77">
        <f t="shared" si="2"/>
        <v>0</v>
      </c>
      <c r="J51" s="74">
        <f t="shared" si="3"/>
        <v>3135.59</v>
      </c>
      <c r="K51" s="78">
        <f t="shared" si="4"/>
        <v>0.15000013554065814</v>
      </c>
    </row>
    <row r="52" spans="1:11" x14ac:dyDescent="0.2">
      <c r="A52">
        <v>1397</v>
      </c>
      <c r="B52">
        <v>149</v>
      </c>
      <c r="C52" s="73">
        <v>1749.94</v>
      </c>
      <c r="D52" s="73">
        <v>1079.94</v>
      </c>
      <c r="E52" s="73">
        <v>670</v>
      </c>
      <c r="F52">
        <v>262.49</v>
      </c>
      <c r="G52" s="73">
        <v>407.51</v>
      </c>
      <c r="H52" s="73">
        <v>407.51</v>
      </c>
      <c r="I52" s="77">
        <f t="shared" si="2"/>
        <v>0</v>
      </c>
      <c r="J52" s="74">
        <f t="shared" si="3"/>
        <v>1487.45</v>
      </c>
      <c r="K52" s="78">
        <f t="shared" si="4"/>
        <v>0.14999942855183607</v>
      </c>
    </row>
    <row r="53" spans="1:11" x14ac:dyDescent="0.2">
      <c r="A53">
        <v>1400</v>
      </c>
      <c r="B53">
        <v>212</v>
      </c>
      <c r="C53" s="73">
        <v>2355.83</v>
      </c>
      <c r="D53" s="73">
        <v>1510.83</v>
      </c>
      <c r="E53" s="73">
        <v>845</v>
      </c>
      <c r="F53">
        <v>353.37</v>
      </c>
      <c r="G53" s="73">
        <v>491.63</v>
      </c>
      <c r="H53" s="73">
        <v>491.63</v>
      </c>
      <c r="I53" s="77">
        <f t="shared" si="2"/>
        <v>0</v>
      </c>
      <c r="J53" s="74">
        <f t="shared" si="3"/>
        <v>2002.46</v>
      </c>
      <c r="K53" s="78">
        <f t="shared" si="4"/>
        <v>0.14999808984519258</v>
      </c>
    </row>
    <row r="54" spans="1:11" x14ac:dyDescent="0.2">
      <c r="A54">
        <v>1402</v>
      </c>
      <c r="B54">
        <v>96</v>
      </c>
      <c r="C54" s="73">
        <v>956</v>
      </c>
      <c r="D54" s="73">
        <v>21</v>
      </c>
      <c r="E54" s="73">
        <v>935</v>
      </c>
      <c r="F54">
        <v>143.4</v>
      </c>
      <c r="G54" s="73">
        <v>791.6</v>
      </c>
      <c r="H54" s="73">
        <v>791.6</v>
      </c>
      <c r="I54" s="77">
        <f t="shared" si="2"/>
        <v>0</v>
      </c>
      <c r="J54" s="74">
        <f t="shared" si="3"/>
        <v>812.6</v>
      </c>
      <c r="K54" s="78">
        <f t="shared" si="4"/>
        <v>0.15</v>
      </c>
    </row>
    <row r="55" spans="1:11" x14ac:dyDescent="0.2">
      <c r="A55">
        <v>1410</v>
      </c>
      <c r="B55">
        <v>115</v>
      </c>
      <c r="C55" s="73">
        <v>1231</v>
      </c>
      <c r="D55" s="73">
        <v>579</v>
      </c>
      <c r="E55" s="73">
        <v>652</v>
      </c>
      <c r="F55">
        <v>184.65</v>
      </c>
      <c r="G55" s="73">
        <v>467.35</v>
      </c>
      <c r="H55" s="73">
        <v>467.35</v>
      </c>
      <c r="I55" s="77">
        <f t="shared" si="2"/>
        <v>0</v>
      </c>
      <c r="J55" s="74">
        <f t="shared" si="3"/>
        <v>1046.3499999999999</v>
      </c>
      <c r="K55" s="78">
        <f t="shared" si="4"/>
        <v>0.15</v>
      </c>
    </row>
    <row r="56" spans="1:11" x14ac:dyDescent="0.2">
      <c r="A56">
        <v>1510</v>
      </c>
      <c r="B56">
        <v>38</v>
      </c>
      <c r="C56" s="73">
        <v>433.95</v>
      </c>
      <c r="D56" s="73">
        <v>71.95</v>
      </c>
      <c r="E56" s="73">
        <v>362</v>
      </c>
      <c r="F56">
        <v>65.09</v>
      </c>
      <c r="G56" s="73">
        <v>296.91000000000003</v>
      </c>
      <c r="H56" s="73">
        <v>296.91000000000003</v>
      </c>
      <c r="I56" s="77">
        <f t="shared" si="2"/>
        <v>0</v>
      </c>
      <c r="J56" s="74">
        <f t="shared" si="3"/>
        <v>368.86</v>
      </c>
      <c r="K56" s="78">
        <f t="shared" si="4"/>
        <v>0.14999423896762301</v>
      </c>
    </row>
    <row r="57" spans="1:11" x14ac:dyDescent="0.2">
      <c r="A57">
        <v>1511</v>
      </c>
      <c r="B57">
        <v>125</v>
      </c>
      <c r="C57" s="73">
        <v>1682.54</v>
      </c>
      <c r="D57" s="73">
        <v>1209.54</v>
      </c>
      <c r="E57" s="73">
        <v>473</v>
      </c>
      <c r="F57">
        <v>252.38</v>
      </c>
      <c r="G57" s="73">
        <v>220.62</v>
      </c>
      <c r="H57" s="73">
        <v>220.62</v>
      </c>
      <c r="I57" s="77">
        <f t="shared" si="2"/>
        <v>0</v>
      </c>
      <c r="J57" s="74">
        <f t="shared" si="3"/>
        <v>1430.1599999999999</v>
      </c>
      <c r="K57" s="78">
        <f t="shared" si="4"/>
        <v>0.1499994056604895</v>
      </c>
    </row>
    <row r="58" spans="1:11" x14ac:dyDescent="0.2">
      <c r="A58">
        <v>1512</v>
      </c>
      <c r="B58">
        <v>813</v>
      </c>
      <c r="C58" s="73">
        <v>9109.66</v>
      </c>
      <c r="D58" s="73">
        <v>5440.66</v>
      </c>
      <c r="E58" s="73">
        <v>3669</v>
      </c>
      <c r="F58">
        <v>1366.45</v>
      </c>
      <c r="G58" s="73">
        <v>2302.5500000000002</v>
      </c>
      <c r="H58" s="73">
        <v>2302.5500000000002</v>
      </c>
      <c r="I58" s="77">
        <f t="shared" si="2"/>
        <v>0</v>
      </c>
      <c r="J58" s="74">
        <f t="shared" si="3"/>
        <v>7743.21</v>
      </c>
      <c r="K58" s="78">
        <f t="shared" si="4"/>
        <v>0.15000010977358103</v>
      </c>
    </row>
    <row r="59" spans="1:11" x14ac:dyDescent="0.2">
      <c r="A59">
        <v>1548</v>
      </c>
      <c r="B59">
        <v>326</v>
      </c>
      <c r="C59" s="73">
        <v>3392.9</v>
      </c>
      <c r="D59" s="73">
        <v>727.9</v>
      </c>
      <c r="E59" s="73">
        <v>2665</v>
      </c>
      <c r="F59">
        <v>508.94</v>
      </c>
      <c r="G59" s="73">
        <v>2156.0700000000002</v>
      </c>
      <c r="H59" s="73">
        <v>2156.0700000000002</v>
      </c>
      <c r="I59" s="77">
        <f t="shared" si="2"/>
        <v>0</v>
      </c>
      <c r="J59" s="74">
        <f t="shared" si="3"/>
        <v>2883.9700000000003</v>
      </c>
      <c r="K59" s="78">
        <f t="shared" si="4"/>
        <v>0.1500014736655958</v>
      </c>
    </row>
    <row r="60" spans="1:11" x14ac:dyDescent="0.2">
      <c r="A60">
        <v>1582</v>
      </c>
      <c r="B60">
        <v>240</v>
      </c>
      <c r="C60" s="73">
        <v>2522</v>
      </c>
      <c r="D60" s="73">
        <v>580</v>
      </c>
      <c r="E60" s="73">
        <v>1942</v>
      </c>
      <c r="F60">
        <v>378.3</v>
      </c>
      <c r="G60" s="73">
        <v>1563.7</v>
      </c>
      <c r="H60" s="73">
        <v>1563.7</v>
      </c>
      <c r="I60" s="77">
        <f t="shared" si="2"/>
        <v>0</v>
      </c>
      <c r="J60" s="74">
        <f t="shared" si="3"/>
        <v>2143.6999999999998</v>
      </c>
      <c r="K60" s="78">
        <f t="shared" si="4"/>
        <v>0.15</v>
      </c>
    </row>
    <row r="61" spans="1:11" x14ac:dyDescent="0.2">
      <c r="A61">
        <v>1592</v>
      </c>
      <c r="B61">
        <v>201</v>
      </c>
      <c r="C61" s="73">
        <v>2365.89</v>
      </c>
      <c r="D61" s="73">
        <v>1043.8900000000001</v>
      </c>
      <c r="E61" s="73">
        <v>1322</v>
      </c>
      <c r="F61">
        <v>354.88</v>
      </c>
      <c r="G61" s="73">
        <v>967.12</v>
      </c>
      <c r="H61" s="73">
        <v>967.12</v>
      </c>
      <c r="I61" s="77">
        <f t="shared" si="2"/>
        <v>0</v>
      </c>
      <c r="J61" s="74">
        <f t="shared" si="3"/>
        <v>2011.0100000000002</v>
      </c>
      <c r="K61" s="78">
        <f t="shared" si="4"/>
        <v>0.14999852064128089</v>
      </c>
    </row>
    <row r="62" spans="1:11" x14ac:dyDescent="0.2">
      <c r="A62">
        <v>1596</v>
      </c>
      <c r="B62">
        <v>303</v>
      </c>
      <c r="C62" s="73">
        <v>3102.99</v>
      </c>
      <c r="D62" s="73">
        <v>428.99</v>
      </c>
      <c r="E62" s="73">
        <v>2674</v>
      </c>
      <c r="F62">
        <v>465.45</v>
      </c>
      <c r="G62" s="73">
        <v>2208.5500000000002</v>
      </c>
      <c r="H62" s="73">
        <v>2208.5500000000002</v>
      </c>
      <c r="I62" s="77">
        <f t="shared" si="2"/>
        <v>0</v>
      </c>
      <c r="J62" s="74">
        <f t="shared" si="3"/>
        <v>2637.54</v>
      </c>
      <c r="K62" s="78">
        <f t="shared" si="4"/>
        <v>0.15000048340471611</v>
      </c>
    </row>
    <row r="63" spans="1:11" x14ac:dyDescent="0.2">
      <c r="A63">
        <v>1628</v>
      </c>
      <c r="B63">
        <v>50</v>
      </c>
      <c r="C63" s="73">
        <v>579</v>
      </c>
      <c r="D63" s="73">
        <v>474</v>
      </c>
      <c r="E63" s="73">
        <v>105</v>
      </c>
      <c r="F63">
        <v>86.85</v>
      </c>
      <c r="G63" s="73">
        <v>18.149999999999999</v>
      </c>
      <c r="H63" s="73">
        <v>18.149999999999999</v>
      </c>
      <c r="I63" s="77">
        <f t="shared" si="2"/>
        <v>0</v>
      </c>
      <c r="J63" s="74">
        <f t="shared" ref="J63:J112" si="5">SUM(D63+G63)</f>
        <v>492.15</v>
      </c>
      <c r="K63" s="78">
        <f t="shared" si="4"/>
        <v>0.15</v>
      </c>
    </row>
    <row r="64" spans="1:11" x14ac:dyDescent="0.2">
      <c r="A64">
        <v>1632</v>
      </c>
      <c r="B64">
        <v>493</v>
      </c>
      <c r="C64" s="73">
        <v>5544.61</v>
      </c>
      <c r="D64" s="73">
        <v>2533.61</v>
      </c>
      <c r="E64" s="73">
        <v>3011</v>
      </c>
      <c r="F64">
        <v>831.69</v>
      </c>
      <c r="G64" s="73">
        <v>2179.31</v>
      </c>
      <c r="H64" s="73">
        <v>2179.31</v>
      </c>
      <c r="I64" s="77">
        <f t="shared" si="2"/>
        <v>0</v>
      </c>
      <c r="J64" s="74">
        <f t="shared" si="5"/>
        <v>4712.92</v>
      </c>
      <c r="K64" s="78">
        <f t="shared" si="4"/>
        <v>0.14999972946699588</v>
      </c>
    </row>
    <row r="65" spans="1:11" x14ac:dyDescent="0.2">
      <c r="A65">
        <v>1643</v>
      </c>
      <c r="B65">
        <v>597</v>
      </c>
      <c r="C65" s="73">
        <v>6453.67</v>
      </c>
      <c r="D65" s="73">
        <v>1986.67</v>
      </c>
      <c r="E65" s="73">
        <v>4467</v>
      </c>
      <c r="F65">
        <v>968.05</v>
      </c>
      <c r="G65" s="73">
        <v>3498.95</v>
      </c>
      <c r="H65" s="73">
        <v>3498.95</v>
      </c>
      <c r="I65" s="77">
        <f t="shared" si="2"/>
        <v>0</v>
      </c>
      <c r="J65" s="74">
        <f t="shared" si="5"/>
        <v>5485.62</v>
      </c>
      <c r="K65" s="78">
        <f t="shared" si="4"/>
        <v>0.14999992252470298</v>
      </c>
    </row>
    <row r="66" spans="1:11" x14ac:dyDescent="0.2">
      <c r="A66">
        <v>1644</v>
      </c>
      <c r="B66">
        <v>59</v>
      </c>
      <c r="C66" s="73">
        <v>611.95000000000005</v>
      </c>
      <c r="D66" s="73">
        <v>611.95000000000005</v>
      </c>
      <c r="E66" s="73">
        <v>0</v>
      </c>
      <c r="F66">
        <v>91.79</v>
      </c>
      <c r="G66" s="73">
        <v>-91.79</v>
      </c>
      <c r="H66" s="73">
        <v>-91.79</v>
      </c>
      <c r="I66" s="77">
        <f t="shared" si="2"/>
        <v>0</v>
      </c>
      <c r="J66" s="74">
        <f t="shared" si="5"/>
        <v>520.16000000000008</v>
      </c>
      <c r="K66" s="78">
        <f t="shared" si="4"/>
        <v>0.1499959146989133</v>
      </c>
    </row>
    <row r="67" spans="1:11" x14ac:dyDescent="0.2">
      <c r="A67">
        <v>1671</v>
      </c>
      <c r="B67">
        <v>4</v>
      </c>
      <c r="C67" s="73">
        <v>40</v>
      </c>
      <c r="D67" s="73">
        <v>40</v>
      </c>
      <c r="E67" s="73">
        <v>0</v>
      </c>
      <c r="F67">
        <v>6</v>
      </c>
      <c r="G67" s="73">
        <v>-6</v>
      </c>
      <c r="H67" s="73">
        <v>-6</v>
      </c>
      <c r="I67" s="77">
        <f t="shared" ref="I67:I130" si="6">SUM(G67-H67)</f>
        <v>0</v>
      </c>
      <c r="J67" s="74">
        <f t="shared" si="5"/>
        <v>34</v>
      </c>
      <c r="K67" s="78">
        <f t="shared" si="4"/>
        <v>0.15</v>
      </c>
    </row>
    <row r="68" spans="1:11" x14ac:dyDescent="0.2">
      <c r="A68">
        <v>1695</v>
      </c>
      <c r="B68">
        <v>209</v>
      </c>
      <c r="C68" s="73">
        <v>2293.91</v>
      </c>
      <c r="D68" s="73">
        <v>1241.9100000000001</v>
      </c>
      <c r="E68" s="73">
        <v>1052</v>
      </c>
      <c r="F68">
        <v>344.09</v>
      </c>
      <c r="G68" s="73">
        <v>707.91</v>
      </c>
      <c r="H68" s="73">
        <v>707.91</v>
      </c>
      <c r="I68" s="77">
        <f t="shared" si="6"/>
        <v>0</v>
      </c>
      <c r="J68" s="74">
        <f t="shared" si="5"/>
        <v>1949.8200000000002</v>
      </c>
      <c r="K68" s="78">
        <f t="shared" si="4"/>
        <v>0.1500015257791282</v>
      </c>
    </row>
    <row r="69" spans="1:11" x14ac:dyDescent="0.2">
      <c r="A69">
        <v>1698</v>
      </c>
      <c r="B69">
        <v>478</v>
      </c>
      <c r="C69" s="73">
        <v>5114.8</v>
      </c>
      <c r="D69" s="73">
        <v>2004.8</v>
      </c>
      <c r="E69" s="73">
        <v>3110</v>
      </c>
      <c r="F69">
        <v>767.22</v>
      </c>
      <c r="G69" s="73">
        <v>2342.7800000000002</v>
      </c>
      <c r="H69" s="73">
        <v>2342.7800000000002</v>
      </c>
      <c r="I69" s="77">
        <f t="shared" si="6"/>
        <v>0</v>
      </c>
      <c r="J69" s="74">
        <f t="shared" si="5"/>
        <v>4347.58</v>
      </c>
      <c r="K69" s="78">
        <f t="shared" si="4"/>
        <v>0.15</v>
      </c>
    </row>
    <row r="70" spans="1:11" x14ac:dyDescent="0.2">
      <c r="A70">
        <v>1702</v>
      </c>
      <c r="B70">
        <v>64</v>
      </c>
      <c r="C70" s="73">
        <v>717</v>
      </c>
      <c r="D70" s="73">
        <v>270</v>
      </c>
      <c r="E70" s="73">
        <v>447</v>
      </c>
      <c r="F70">
        <v>107.55</v>
      </c>
      <c r="G70" s="73">
        <v>339.45</v>
      </c>
      <c r="H70" s="73">
        <v>339.45</v>
      </c>
      <c r="I70" s="77">
        <f t="shared" si="6"/>
        <v>0</v>
      </c>
      <c r="J70" s="74">
        <f t="shared" si="5"/>
        <v>609.45000000000005</v>
      </c>
      <c r="K70" s="78">
        <f t="shared" si="4"/>
        <v>0.15</v>
      </c>
    </row>
    <row r="71" spans="1:11" x14ac:dyDescent="0.2">
      <c r="A71">
        <v>1720</v>
      </c>
      <c r="B71">
        <v>28</v>
      </c>
      <c r="C71" s="73">
        <v>283</v>
      </c>
      <c r="D71" s="73">
        <v>0</v>
      </c>
      <c r="E71" s="73">
        <v>283</v>
      </c>
      <c r="F71">
        <v>42.45</v>
      </c>
      <c r="G71" s="73">
        <v>240.55</v>
      </c>
      <c r="H71" s="73">
        <v>240.55</v>
      </c>
      <c r="I71" s="77">
        <f t="shared" si="6"/>
        <v>0</v>
      </c>
      <c r="J71" s="74">
        <f t="shared" si="5"/>
        <v>240.55</v>
      </c>
      <c r="K71" s="78">
        <f t="shared" si="4"/>
        <v>0.15000000000000002</v>
      </c>
    </row>
    <row r="72" spans="1:11" x14ac:dyDescent="0.2">
      <c r="A72">
        <v>1722</v>
      </c>
      <c r="B72">
        <v>129</v>
      </c>
      <c r="C72" s="73">
        <v>1481.9</v>
      </c>
      <c r="D72" s="73">
        <v>837.9</v>
      </c>
      <c r="E72" s="73">
        <v>644</v>
      </c>
      <c r="F72">
        <v>222.29</v>
      </c>
      <c r="G72" s="73">
        <v>421.72</v>
      </c>
      <c r="H72" s="73">
        <v>421.72</v>
      </c>
      <c r="I72" s="77">
        <f t="shared" si="6"/>
        <v>0</v>
      </c>
      <c r="J72" s="74">
        <f t="shared" si="5"/>
        <v>1259.6199999999999</v>
      </c>
      <c r="K72" s="78">
        <f t="shared" si="4"/>
        <v>0.15000337404683176</v>
      </c>
    </row>
    <row r="73" spans="1:11" x14ac:dyDescent="0.2">
      <c r="A73">
        <v>1745</v>
      </c>
      <c r="B73">
        <v>552</v>
      </c>
      <c r="C73" s="73">
        <v>6090.46</v>
      </c>
      <c r="D73" s="73">
        <v>1404.46</v>
      </c>
      <c r="E73" s="73">
        <v>4686</v>
      </c>
      <c r="F73">
        <v>913.57</v>
      </c>
      <c r="G73" s="73">
        <v>3772.43</v>
      </c>
      <c r="H73" s="73">
        <v>3772.43</v>
      </c>
      <c r="I73" s="77">
        <f t="shared" si="6"/>
        <v>0</v>
      </c>
      <c r="J73" s="74">
        <f t="shared" si="5"/>
        <v>5176.8899999999994</v>
      </c>
      <c r="K73" s="78">
        <f t="shared" si="4"/>
        <v>0.15000016419121051</v>
      </c>
    </row>
    <row r="74" spans="1:11" x14ac:dyDescent="0.2">
      <c r="A74">
        <v>1754</v>
      </c>
      <c r="B74">
        <v>54</v>
      </c>
      <c r="C74" s="73">
        <v>531</v>
      </c>
      <c r="D74" s="73">
        <v>0</v>
      </c>
      <c r="E74" s="73">
        <v>531</v>
      </c>
      <c r="F74">
        <v>79.650000000000006</v>
      </c>
      <c r="G74" s="73">
        <v>451.35</v>
      </c>
      <c r="H74" s="73">
        <v>451.35</v>
      </c>
      <c r="I74" s="77">
        <f t="shared" si="6"/>
        <v>0</v>
      </c>
      <c r="J74" s="74">
        <f t="shared" si="5"/>
        <v>451.35</v>
      </c>
      <c r="K74" s="78">
        <f t="shared" si="4"/>
        <v>0.15000000000000002</v>
      </c>
    </row>
    <row r="75" spans="1:11" x14ac:dyDescent="0.2">
      <c r="A75">
        <v>1758</v>
      </c>
      <c r="B75">
        <v>264</v>
      </c>
      <c r="C75" s="73">
        <v>3020.9</v>
      </c>
      <c r="D75" s="73">
        <v>1422.9</v>
      </c>
      <c r="E75" s="73">
        <v>1598</v>
      </c>
      <c r="F75">
        <v>453.14</v>
      </c>
      <c r="G75" s="73">
        <v>1144.8699999999999</v>
      </c>
      <c r="H75" s="73">
        <v>1144.8699999999999</v>
      </c>
      <c r="I75" s="77">
        <f t="shared" si="6"/>
        <v>0</v>
      </c>
      <c r="J75" s="74">
        <f t="shared" si="5"/>
        <v>2567.77</v>
      </c>
      <c r="K75" s="78">
        <f t="shared" si="4"/>
        <v>0.15000165513588665</v>
      </c>
    </row>
    <row r="76" spans="1:11" x14ac:dyDescent="0.2">
      <c r="A76">
        <v>1808</v>
      </c>
      <c r="B76">
        <v>580</v>
      </c>
      <c r="C76" s="73">
        <v>6811.11</v>
      </c>
      <c r="D76" s="73">
        <v>3242.11</v>
      </c>
      <c r="E76" s="73">
        <v>3569</v>
      </c>
      <c r="F76">
        <v>1021.67</v>
      </c>
      <c r="G76" s="73">
        <v>2547.33</v>
      </c>
      <c r="H76" s="73">
        <v>2547.33</v>
      </c>
      <c r="I76" s="77">
        <f t="shared" si="6"/>
        <v>0</v>
      </c>
      <c r="J76" s="74">
        <f t="shared" si="5"/>
        <v>5789.4400000000005</v>
      </c>
      <c r="K76" s="78">
        <f t="shared" si="4"/>
        <v>0.15000051386631547</v>
      </c>
    </row>
    <row r="77" spans="1:11" x14ac:dyDescent="0.2">
      <c r="A77">
        <v>1815</v>
      </c>
      <c r="B77">
        <v>193</v>
      </c>
      <c r="C77" s="73">
        <v>2268.84</v>
      </c>
      <c r="D77" s="73">
        <v>1163.8399999999999</v>
      </c>
      <c r="E77" s="73">
        <v>1105</v>
      </c>
      <c r="F77">
        <v>340.33</v>
      </c>
      <c r="G77" s="73">
        <v>764.67</v>
      </c>
      <c r="H77" s="73">
        <v>764.67</v>
      </c>
      <c r="I77" s="77">
        <f t="shared" si="6"/>
        <v>0</v>
      </c>
      <c r="J77" s="74">
        <f t="shared" si="5"/>
        <v>1928.5099999999998</v>
      </c>
      <c r="K77" s="78">
        <f t="shared" si="4"/>
        <v>0.15000176301546164</v>
      </c>
    </row>
    <row r="78" spans="1:11" x14ac:dyDescent="0.2">
      <c r="A78">
        <v>1898</v>
      </c>
      <c r="B78">
        <v>76</v>
      </c>
      <c r="C78" s="73">
        <v>901.99</v>
      </c>
      <c r="D78" s="73">
        <v>901.99</v>
      </c>
      <c r="E78" s="73">
        <v>0</v>
      </c>
      <c r="F78">
        <v>135.30000000000001</v>
      </c>
      <c r="G78" s="73">
        <v>-135.30000000000001</v>
      </c>
      <c r="H78" s="73">
        <v>-135.30000000000001</v>
      </c>
      <c r="I78" s="77">
        <f t="shared" si="6"/>
        <v>0</v>
      </c>
      <c r="J78" s="74">
        <f t="shared" si="5"/>
        <v>766.69</v>
      </c>
      <c r="K78" s="78">
        <f t="shared" si="4"/>
        <v>0.15000166298961187</v>
      </c>
    </row>
    <row r="79" spans="1:11" x14ac:dyDescent="0.2">
      <c r="A79">
        <v>1912</v>
      </c>
      <c r="B79">
        <v>496</v>
      </c>
      <c r="C79" s="73">
        <v>5725.73</v>
      </c>
      <c r="D79" s="73">
        <v>4560.7299999999996</v>
      </c>
      <c r="E79" s="73">
        <v>1165</v>
      </c>
      <c r="F79">
        <v>858.86</v>
      </c>
      <c r="G79" s="73">
        <v>306.14</v>
      </c>
      <c r="H79" s="73">
        <v>306.14</v>
      </c>
      <c r="I79" s="77">
        <f t="shared" si="6"/>
        <v>0</v>
      </c>
      <c r="J79" s="74">
        <f t="shared" si="5"/>
        <v>4866.87</v>
      </c>
      <c r="K79" s="78">
        <f t="shared" si="4"/>
        <v>0.15000008732510964</v>
      </c>
    </row>
    <row r="80" spans="1:11" x14ac:dyDescent="0.2">
      <c r="A80">
        <v>1932</v>
      </c>
      <c r="B80">
        <v>119</v>
      </c>
      <c r="C80" s="73">
        <v>1333</v>
      </c>
      <c r="D80" s="73">
        <v>200</v>
      </c>
      <c r="E80" s="73">
        <v>1133</v>
      </c>
      <c r="F80">
        <v>226.61</v>
      </c>
      <c r="G80" s="73">
        <v>906.39</v>
      </c>
      <c r="H80" s="73">
        <v>906.39</v>
      </c>
      <c r="I80" s="77">
        <f t="shared" si="6"/>
        <v>0</v>
      </c>
      <c r="J80" s="74">
        <f t="shared" si="5"/>
        <v>1106.3899999999999</v>
      </c>
      <c r="K80" s="78">
        <f t="shared" si="4"/>
        <v>0.17</v>
      </c>
    </row>
    <row r="81" spans="1:11" x14ac:dyDescent="0.2">
      <c r="A81">
        <v>1944</v>
      </c>
      <c r="B81">
        <v>197</v>
      </c>
      <c r="C81" s="73">
        <v>2065.85</v>
      </c>
      <c r="D81" s="73">
        <v>555.85</v>
      </c>
      <c r="E81" s="73">
        <v>1510</v>
      </c>
      <c r="F81">
        <v>309.88</v>
      </c>
      <c r="G81" s="73">
        <v>1200.1199999999999</v>
      </c>
      <c r="H81" s="73">
        <v>1200.1199999999999</v>
      </c>
      <c r="I81" s="77">
        <f t="shared" si="6"/>
        <v>0</v>
      </c>
      <c r="J81" s="74">
        <f t="shared" si="5"/>
        <v>1755.9699999999998</v>
      </c>
      <c r="K81" s="78">
        <f t="shared" si="4"/>
        <v>0.15000121015562601</v>
      </c>
    </row>
    <row r="82" spans="1:11" x14ac:dyDescent="0.2">
      <c r="A82">
        <v>1947</v>
      </c>
      <c r="B82">
        <v>266</v>
      </c>
      <c r="C82" s="73">
        <v>2956.85</v>
      </c>
      <c r="D82" s="73">
        <v>2888.85</v>
      </c>
      <c r="E82" s="73">
        <v>68</v>
      </c>
      <c r="F82">
        <v>443.53</v>
      </c>
      <c r="G82" s="73">
        <v>-375.53</v>
      </c>
      <c r="H82" s="73">
        <v>-375.53</v>
      </c>
      <c r="I82" s="77">
        <f t="shared" si="6"/>
        <v>0</v>
      </c>
      <c r="J82" s="74">
        <f t="shared" si="5"/>
        <v>2513.3199999999997</v>
      </c>
      <c r="K82" s="78">
        <f t="shared" si="4"/>
        <v>0.15000084549436055</v>
      </c>
    </row>
    <row r="83" spans="1:11" x14ac:dyDescent="0.2">
      <c r="A83">
        <v>1975</v>
      </c>
      <c r="B83">
        <v>136</v>
      </c>
      <c r="C83" s="73">
        <v>1545.99</v>
      </c>
      <c r="D83" s="73">
        <v>1178.99</v>
      </c>
      <c r="E83" s="73">
        <v>367</v>
      </c>
      <c r="F83">
        <v>231.9</v>
      </c>
      <c r="G83" s="73">
        <v>135.1</v>
      </c>
      <c r="H83" s="73">
        <v>135.1</v>
      </c>
      <c r="I83" s="77">
        <f t="shared" si="6"/>
        <v>0</v>
      </c>
      <c r="J83" s="74">
        <f t="shared" si="5"/>
        <v>1314.09</v>
      </c>
      <c r="K83" s="78">
        <f t="shared" si="4"/>
        <v>0.15000097025207149</v>
      </c>
    </row>
    <row r="84" spans="1:11" x14ac:dyDescent="0.2">
      <c r="A84">
        <v>1985</v>
      </c>
      <c r="B84">
        <v>2</v>
      </c>
      <c r="C84" s="73">
        <v>50</v>
      </c>
      <c r="D84" s="73">
        <v>50</v>
      </c>
      <c r="E84" s="73">
        <v>0</v>
      </c>
      <c r="F84">
        <v>7.5</v>
      </c>
      <c r="G84" s="73">
        <v>-7.5</v>
      </c>
      <c r="H84" s="73">
        <v>-7.5</v>
      </c>
      <c r="I84" s="77">
        <f t="shared" si="6"/>
        <v>0</v>
      </c>
      <c r="J84" s="74">
        <f t="shared" si="5"/>
        <v>42.5</v>
      </c>
      <c r="K84" s="78">
        <f t="shared" si="4"/>
        <v>0.15</v>
      </c>
    </row>
    <row r="85" spans="1:11" x14ac:dyDescent="0.2">
      <c r="A85">
        <v>1989</v>
      </c>
      <c r="B85">
        <v>774</v>
      </c>
      <c r="C85" s="73">
        <v>9041.2900000000009</v>
      </c>
      <c r="D85" s="73">
        <v>4858.29</v>
      </c>
      <c r="E85" s="73">
        <v>4183</v>
      </c>
      <c r="F85">
        <v>1356.19</v>
      </c>
      <c r="G85" s="73">
        <v>2826.81</v>
      </c>
      <c r="H85" s="73">
        <v>2826.81</v>
      </c>
      <c r="I85" s="77">
        <f t="shared" si="6"/>
        <v>0</v>
      </c>
      <c r="J85" s="74">
        <f t="shared" si="5"/>
        <v>7685.1</v>
      </c>
      <c r="K85" s="78">
        <f t="shared" si="4"/>
        <v>0.14999961288709907</v>
      </c>
    </row>
    <row r="86" spans="1:11" x14ac:dyDescent="0.2">
      <c r="A86">
        <v>2004</v>
      </c>
      <c r="B86">
        <v>235</v>
      </c>
      <c r="C86" s="73">
        <v>2811.83</v>
      </c>
      <c r="D86" s="73">
        <v>1697.83</v>
      </c>
      <c r="E86" s="73">
        <v>1114</v>
      </c>
      <c r="F86">
        <v>421.77</v>
      </c>
      <c r="G86" s="73">
        <v>692.23</v>
      </c>
      <c r="H86" s="73">
        <v>692.23</v>
      </c>
      <c r="I86" s="77">
        <f t="shared" si="6"/>
        <v>0</v>
      </c>
      <c r="J86" s="74">
        <f t="shared" si="5"/>
        <v>2390.06</v>
      </c>
      <c r="K86" s="78">
        <f t="shared" si="4"/>
        <v>0.14999839961875361</v>
      </c>
    </row>
    <row r="87" spans="1:11" x14ac:dyDescent="0.2">
      <c r="A87">
        <v>2021</v>
      </c>
      <c r="B87">
        <v>270</v>
      </c>
      <c r="C87" s="73">
        <v>2825.8</v>
      </c>
      <c r="D87" s="73">
        <v>505.8</v>
      </c>
      <c r="E87" s="73">
        <v>2320</v>
      </c>
      <c r="F87">
        <v>423.87</v>
      </c>
      <c r="G87" s="73">
        <v>1896.13</v>
      </c>
      <c r="H87" s="73">
        <v>1896.13</v>
      </c>
      <c r="I87" s="77">
        <f t="shared" si="6"/>
        <v>0</v>
      </c>
      <c r="J87" s="74">
        <f t="shared" si="5"/>
        <v>2401.9300000000003</v>
      </c>
      <c r="K87" s="78">
        <f t="shared" si="4"/>
        <v>0.15</v>
      </c>
    </row>
    <row r="88" spans="1:11" x14ac:dyDescent="0.2">
      <c r="A88">
        <v>2026</v>
      </c>
      <c r="B88">
        <v>1049</v>
      </c>
      <c r="C88" s="73">
        <v>12110.21</v>
      </c>
      <c r="D88" s="73">
        <v>5881.21</v>
      </c>
      <c r="E88" s="73">
        <v>6229</v>
      </c>
      <c r="F88">
        <v>1816.53</v>
      </c>
      <c r="G88" s="73">
        <v>4412.47</v>
      </c>
      <c r="H88" s="73">
        <v>4412.47</v>
      </c>
      <c r="I88" s="77">
        <f t="shared" si="6"/>
        <v>0</v>
      </c>
      <c r="J88" s="74">
        <f t="shared" si="5"/>
        <v>10293.68</v>
      </c>
      <c r="K88" s="78">
        <f t="shared" si="4"/>
        <v>0.14999987613757318</v>
      </c>
    </row>
    <row r="89" spans="1:11" x14ac:dyDescent="0.2">
      <c r="A89">
        <v>2027</v>
      </c>
      <c r="B89">
        <v>15</v>
      </c>
      <c r="C89" s="73">
        <v>180.98</v>
      </c>
      <c r="D89" s="73">
        <v>180.98</v>
      </c>
      <c r="E89" s="73">
        <v>0</v>
      </c>
      <c r="F89">
        <v>27.15</v>
      </c>
      <c r="G89" s="73">
        <v>-27.15</v>
      </c>
      <c r="H89" s="73">
        <v>-27.15</v>
      </c>
      <c r="I89" s="77">
        <f t="shared" si="6"/>
        <v>0</v>
      </c>
      <c r="J89" s="74">
        <f t="shared" si="5"/>
        <v>153.82999999999998</v>
      </c>
      <c r="K89" s="78">
        <f t="shared" si="4"/>
        <v>0.15001657641728366</v>
      </c>
    </row>
    <row r="90" spans="1:11" x14ac:dyDescent="0.2">
      <c r="A90">
        <v>2028</v>
      </c>
      <c r="B90">
        <v>223</v>
      </c>
      <c r="C90" s="73">
        <v>2361.9499999999998</v>
      </c>
      <c r="D90" s="73">
        <v>463.95</v>
      </c>
      <c r="E90" s="73">
        <v>1898</v>
      </c>
      <c r="F90">
        <v>354.29</v>
      </c>
      <c r="G90" s="73">
        <v>1543.71</v>
      </c>
      <c r="H90" s="73">
        <v>1543.71</v>
      </c>
      <c r="I90" s="77">
        <f t="shared" si="6"/>
        <v>0</v>
      </c>
      <c r="J90" s="74">
        <f t="shared" si="5"/>
        <v>2007.66</v>
      </c>
      <c r="K90" s="78">
        <f t="shared" si="4"/>
        <v>0.14999894155253077</v>
      </c>
    </row>
    <row r="91" spans="1:11" x14ac:dyDescent="0.2">
      <c r="A91">
        <v>2046</v>
      </c>
      <c r="B91">
        <v>550</v>
      </c>
      <c r="C91" s="73">
        <v>6082.58</v>
      </c>
      <c r="D91" s="73">
        <v>2069.58</v>
      </c>
      <c r="E91" s="73">
        <v>4013</v>
      </c>
      <c r="F91">
        <v>912.39</v>
      </c>
      <c r="G91" s="73">
        <v>3100.61</v>
      </c>
      <c r="H91" s="73">
        <v>3100.61</v>
      </c>
      <c r="I91" s="77">
        <f t="shared" si="6"/>
        <v>0</v>
      </c>
      <c r="J91" s="74">
        <f t="shared" si="5"/>
        <v>5170.1900000000005</v>
      </c>
      <c r="K91" s="78">
        <f t="shared" si="4"/>
        <v>0.15000049321176212</v>
      </c>
    </row>
    <row r="92" spans="1:11" x14ac:dyDescent="0.2">
      <c r="A92">
        <v>2048</v>
      </c>
      <c r="B92">
        <v>100</v>
      </c>
      <c r="C92" s="73">
        <v>1121.8499999999999</v>
      </c>
      <c r="D92" s="73">
        <v>440.85</v>
      </c>
      <c r="E92" s="73">
        <v>681</v>
      </c>
      <c r="F92">
        <v>168.28</v>
      </c>
      <c r="G92" s="73">
        <v>512.72</v>
      </c>
      <c r="H92" s="73">
        <v>512.72</v>
      </c>
      <c r="I92" s="77">
        <f t="shared" si="6"/>
        <v>0</v>
      </c>
      <c r="J92" s="74">
        <f t="shared" si="5"/>
        <v>953.57</v>
      </c>
      <c r="K92" s="78">
        <f t="shared" si="4"/>
        <v>0.1500022284619156</v>
      </c>
    </row>
    <row r="93" spans="1:11" x14ac:dyDescent="0.2">
      <c r="A93">
        <v>2053</v>
      </c>
      <c r="B93">
        <v>511</v>
      </c>
      <c r="C93" s="73">
        <v>5508.99</v>
      </c>
      <c r="D93" s="73">
        <v>2141.9899999999998</v>
      </c>
      <c r="E93" s="73">
        <v>3367</v>
      </c>
      <c r="F93">
        <v>826.35</v>
      </c>
      <c r="G93" s="73">
        <v>2540.65</v>
      </c>
      <c r="H93" s="73">
        <v>2540.65</v>
      </c>
      <c r="I93" s="77">
        <f t="shared" si="6"/>
        <v>0</v>
      </c>
      <c r="J93" s="74">
        <f t="shared" si="5"/>
        <v>4682.6399999999994</v>
      </c>
      <c r="K93" s="78">
        <f t="shared" si="4"/>
        <v>0.15000027228221507</v>
      </c>
    </row>
    <row r="94" spans="1:11" x14ac:dyDescent="0.2">
      <c r="A94">
        <v>2057</v>
      </c>
      <c r="B94">
        <v>350</v>
      </c>
      <c r="C94" s="73">
        <v>3809.99</v>
      </c>
      <c r="D94" s="73">
        <v>1783.99</v>
      </c>
      <c r="E94" s="73">
        <v>2026</v>
      </c>
      <c r="F94">
        <v>571.5</v>
      </c>
      <c r="G94" s="73">
        <v>1454.5</v>
      </c>
      <c r="H94" s="73">
        <v>1454.5</v>
      </c>
      <c r="I94" s="77">
        <f t="shared" si="6"/>
        <v>0</v>
      </c>
      <c r="J94" s="74">
        <f t="shared" si="5"/>
        <v>3238.49</v>
      </c>
      <c r="K94" s="78">
        <f t="shared" ref="K94:K112" si="7">SUM(F94/C94)</f>
        <v>0.15000039370182075</v>
      </c>
    </row>
    <row r="95" spans="1:11" x14ac:dyDescent="0.2">
      <c r="A95">
        <v>2060</v>
      </c>
      <c r="B95">
        <v>185</v>
      </c>
      <c r="C95" s="73">
        <v>2221.98</v>
      </c>
      <c r="D95" s="73">
        <v>1738.98</v>
      </c>
      <c r="E95" s="73">
        <v>483</v>
      </c>
      <c r="F95">
        <v>333.3</v>
      </c>
      <c r="G95" s="73">
        <v>149.69999999999999</v>
      </c>
      <c r="H95" s="73">
        <v>149.69999999999999</v>
      </c>
      <c r="I95" s="77">
        <f t="shared" si="6"/>
        <v>0</v>
      </c>
      <c r="J95" s="74">
        <f t="shared" si="5"/>
        <v>1888.68</v>
      </c>
      <c r="K95" s="78">
        <f t="shared" si="7"/>
        <v>0.15000135014716603</v>
      </c>
    </row>
    <row r="96" spans="1:11" x14ac:dyDescent="0.2">
      <c r="A96">
        <v>2061</v>
      </c>
      <c r="B96">
        <v>1205</v>
      </c>
      <c r="C96" s="73">
        <v>13750.1</v>
      </c>
      <c r="D96" s="73">
        <v>8556.1</v>
      </c>
      <c r="E96" s="73">
        <v>5194</v>
      </c>
      <c r="F96">
        <v>2062.52</v>
      </c>
      <c r="G96" s="73">
        <v>3131.49</v>
      </c>
      <c r="H96" s="73">
        <v>3131.49</v>
      </c>
      <c r="I96" s="77">
        <f t="shared" si="6"/>
        <v>0</v>
      </c>
      <c r="J96" s="74">
        <f t="shared" si="5"/>
        <v>11687.59</v>
      </c>
      <c r="K96" s="78">
        <f t="shared" si="7"/>
        <v>0.15000036363371902</v>
      </c>
    </row>
    <row r="97" spans="1:11" x14ac:dyDescent="0.2">
      <c r="A97">
        <v>2077</v>
      </c>
      <c r="B97">
        <v>117</v>
      </c>
      <c r="C97" s="73">
        <v>1183</v>
      </c>
      <c r="D97" s="73">
        <v>39</v>
      </c>
      <c r="E97" s="73">
        <v>1144</v>
      </c>
      <c r="F97">
        <v>177.45</v>
      </c>
      <c r="G97" s="73">
        <v>966.55</v>
      </c>
      <c r="H97" s="73">
        <v>966.55</v>
      </c>
      <c r="I97" s="77">
        <f t="shared" si="6"/>
        <v>0</v>
      </c>
      <c r="J97" s="74">
        <f t="shared" si="5"/>
        <v>1005.55</v>
      </c>
      <c r="K97" s="78">
        <f t="shared" si="7"/>
        <v>0.15</v>
      </c>
    </row>
    <row r="98" spans="1:11" x14ac:dyDescent="0.2">
      <c r="A98">
        <v>2079</v>
      </c>
      <c r="B98">
        <v>83</v>
      </c>
      <c r="C98" s="73">
        <v>821</v>
      </c>
      <c r="D98" s="73">
        <v>0</v>
      </c>
      <c r="E98" s="73">
        <v>821</v>
      </c>
      <c r="F98">
        <v>123.15</v>
      </c>
      <c r="G98" s="73">
        <v>697.85</v>
      </c>
      <c r="H98" s="73">
        <v>697.85</v>
      </c>
      <c r="I98" s="77">
        <f t="shared" si="6"/>
        <v>0</v>
      </c>
      <c r="J98" s="74">
        <f t="shared" si="5"/>
        <v>697.85</v>
      </c>
      <c r="K98" s="78">
        <f t="shared" si="7"/>
        <v>0.15</v>
      </c>
    </row>
    <row r="99" spans="1:11" x14ac:dyDescent="0.2">
      <c r="A99">
        <v>2086</v>
      </c>
      <c r="B99">
        <v>38</v>
      </c>
      <c r="C99" s="73">
        <v>385</v>
      </c>
      <c r="D99" s="73">
        <v>50</v>
      </c>
      <c r="E99" s="73">
        <v>335</v>
      </c>
      <c r="F99">
        <v>65.45</v>
      </c>
      <c r="G99" s="73">
        <v>269.55</v>
      </c>
      <c r="H99" s="73">
        <v>269.55</v>
      </c>
      <c r="I99" s="77">
        <f t="shared" si="6"/>
        <v>0</v>
      </c>
      <c r="J99" s="74">
        <f t="shared" si="5"/>
        <v>319.55</v>
      </c>
      <c r="K99" s="78">
        <f t="shared" si="7"/>
        <v>0.17</v>
      </c>
    </row>
    <row r="100" spans="1:11" x14ac:dyDescent="0.2">
      <c r="A100">
        <v>2092</v>
      </c>
      <c r="B100">
        <v>211</v>
      </c>
      <c r="C100" s="73">
        <v>2418.92</v>
      </c>
      <c r="D100" s="73">
        <v>1586.92</v>
      </c>
      <c r="E100" s="73">
        <v>832</v>
      </c>
      <c r="F100">
        <v>362.84</v>
      </c>
      <c r="G100" s="73">
        <v>469.16</v>
      </c>
      <c r="H100" s="73">
        <v>469.16</v>
      </c>
      <c r="I100" s="77">
        <f t="shared" si="6"/>
        <v>0</v>
      </c>
      <c r="J100" s="74">
        <f t="shared" si="5"/>
        <v>2056.08</v>
      </c>
      <c r="K100" s="78">
        <f t="shared" si="7"/>
        <v>0.15000082681527291</v>
      </c>
    </row>
    <row r="101" spans="1:11" x14ac:dyDescent="0.2">
      <c r="A101">
        <v>2116</v>
      </c>
      <c r="B101">
        <v>315</v>
      </c>
      <c r="C101" s="73">
        <v>3556.95</v>
      </c>
      <c r="D101" s="73">
        <v>2473.9499999999998</v>
      </c>
      <c r="E101" s="73">
        <v>1083</v>
      </c>
      <c r="F101">
        <v>533.54</v>
      </c>
      <c r="G101" s="73">
        <v>549.46</v>
      </c>
      <c r="H101" s="73">
        <v>549.46</v>
      </c>
      <c r="I101" s="77">
        <f t="shared" si="6"/>
        <v>0</v>
      </c>
      <c r="J101" s="74">
        <f t="shared" si="5"/>
        <v>3023.41</v>
      </c>
      <c r="K101" s="78">
        <f t="shared" si="7"/>
        <v>0.14999929715064872</v>
      </c>
    </row>
    <row r="102" spans="1:11" x14ac:dyDescent="0.2">
      <c r="A102">
        <v>2153</v>
      </c>
      <c r="B102">
        <v>516</v>
      </c>
      <c r="C102" s="73">
        <v>5309.98</v>
      </c>
      <c r="D102" s="73">
        <v>735.98</v>
      </c>
      <c r="E102" s="73">
        <v>4574</v>
      </c>
      <c r="F102">
        <v>796.5</v>
      </c>
      <c r="G102" s="73">
        <v>3777.5</v>
      </c>
      <c r="H102" s="73">
        <v>3777.5</v>
      </c>
      <c r="I102" s="77">
        <f t="shared" si="6"/>
        <v>0</v>
      </c>
      <c r="J102" s="74">
        <f t="shared" si="5"/>
        <v>4513.4799999999996</v>
      </c>
      <c r="K102" s="78">
        <f t="shared" si="7"/>
        <v>0.1500005649738794</v>
      </c>
    </row>
    <row r="103" spans="1:11" x14ac:dyDescent="0.2">
      <c r="A103">
        <v>2170</v>
      </c>
      <c r="B103">
        <v>773</v>
      </c>
      <c r="C103" s="73">
        <v>8437.41</v>
      </c>
      <c r="D103" s="73">
        <v>4767.41</v>
      </c>
      <c r="E103" s="73">
        <v>3670</v>
      </c>
      <c r="F103">
        <v>1265.6099999999999</v>
      </c>
      <c r="G103" s="73">
        <v>2404.39</v>
      </c>
      <c r="H103" s="73">
        <v>2404.39</v>
      </c>
      <c r="I103" s="77">
        <f t="shared" si="6"/>
        <v>0</v>
      </c>
      <c r="J103" s="74">
        <f t="shared" si="5"/>
        <v>7171.7999999999993</v>
      </c>
      <c r="K103" s="78">
        <f t="shared" si="7"/>
        <v>0.1499998222203259</v>
      </c>
    </row>
    <row r="104" spans="1:11" x14ac:dyDescent="0.2">
      <c r="A104">
        <v>2176</v>
      </c>
      <c r="B104">
        <v>343</v>
      </c>
      <c r="C104" s="73">
        <v>3581</v>
      </c>
      <c r="D104" s="73">
        <v>565</v>
      </c>
      <c r="E104" s="73">
        <v>3016</v>
      </c>
      <c r="F104">
        <v>537.15</v>
      </c>
      <c r="G104" s="73">
        <v>2478.85</v>
      </c>
      <c r="H104" s="73">
        <v>2478.85</v>
      </c>
      <c r="I104" s="77">
        <f t="shared" si="6"/>
        <v>0</v>
      </c>
      <c r="J104" s="74">
        <f t="shared" si="5"/>
        <v>3043.85</v>
      </c>
      <c r="K104" s="78">
        <f t="shared" si="7"/>
        <v>0.15</v>
      </c>
    </row>
    <row r="105" spans="1:11" x14ac:dyDescent="0.2">
      <c r="A105">
        <v>2191</v>
      </c>
      <c r="B105">
        <v>81</v>
      </c>
      <c r="C105" s="73">
        <v>862</v>
      </c>
      <c r="D105" s="73">
        <v>592</v>
      </c>
      <c r="E105" s="73">
        <v>270</v>
      </c>
      <c r="F105">
        <v>129.30000000000001</v>
      </c>
      <c r="G105" s="73">
        <v>140.69999999999999</v>
      </c>
      <c r="H105" s="73">
        <v>140.69999999999999</v>
      </c>
      <c r="I105" s="77">
        <f t="shared" si="6"/>
        <v>0</v>
      </c>
      <c r="J105" s="74">
        <f t="shared" si="5"/>
        <v>732.7</v>
      </c>
      <c r="K105" s="78">
        <f t="shared" si="7"/>
        <v>0.15000000000000002</v>
      </c>
    </row>
    <row r="106" spans="1:11" x14ac:dyDescent="0.2">
      <c r="A106">
        <v>2213</v>
      </c>
      <c r="B106">
        <v>14</v>
      </c>
      <c r="C106" s="73">
        <v>150</v>
      </c>
      <c r="D106" s="73">
        <v>0</v>
      </c>
      <c r="E106" s="73">
        <v>150</v>
      </c>
      <c r="F106">
        <v>22.5</v>
      </c>
      <c r="G106" s="73">
        <v>127.5</v>
      </c>
      <c r="H106" s="73">
        <v>127.5</v>
      </c>
      <c r="I106" s="77">
        <f t="shared" si="6"/>
        <v>0</v>
      </c>
      <c r="J106" s="74">
        <f t="shared" si="5"/>
        <v>127.5</v>
      </c>
      <c r="K106" s="78">
        <f t="shared" si="7"/>
        <v>0.15</v>
      </c>
    </row>
    <row r="107" spans="1:11" x14ac:dyDescent="0.2">
      <c r="A107">
        <v>2230</v>
      </c>
      <c r="B107">
        <v>709</v>
      </c>
      <c r="C107" s="73">
        <v>8015.91</v>
      </c>
      <c r="D107" s="73">
        <v>4292.91</v>
      </c>
      <c r="E107" s="73">
        <v>3723</v>
      </c>
      <c r="F107">
        <v>1202.3900000000001</v>
      </c>
      <c r="G107" s="73">
        <v>2520.61</v>
      </c>
      <c r="H107" s="73">
        <v>2520.61</v>
      </c>
      <c r="I107" s="77">
        <f t="shared" si="6"/>
        <v>0</v>
      </c>
      <c r="J107" s="74">
        <f t="shared" si="5"/>
        <v>6813.52</v>
      </c>
      <c r="K107" s="78">
        <f t="shared" si="7"/>
        <v>0.15000043663164883</v>
      </c>
    </row>
    <row r="108" spans="1:11" x14ac:dyDescent="0.2">
      <c r="A108">
        <v>2243</v>
      </c>
      <c r="B108">
        <v>5</v>
      </c>
      <c r="C108" s="73">
        <v>40</v>
      </c>
      <c r="D108" s="73">
        <v>0</v>
      </c>
      <c r="E108" s="73">
        <v>40</v>
      </c>
      <c r="F108">
        <v>6</v>
      </c>
      <c r="G108" s="73">
        <v>34</v>
      </c>
      <c r="H108" s="73">
        <v>34</v>
      </c>
      <c r="I108" s="77">
        <f t="shared" si="6"/>
        <v>0</v>
      </c>
      <c r="J108" s="74">
        <f t="shared" si="5"/>
        <v>34</v>
      </c>
      <c r="K108" s="78">
        <f t="shared" si="7"/>
        <v>0.15</v>
      </c>
    </row>
    <row r="109" spans="1:11" x14ac:dyDescent="0.2">
      <c r="A109">
        <v>2281</v>
      </c>
      <c r="B109">
        <v>113</v>
      </c>
      <c r="C109" s="73">
        <v>1238.95</v>
      </c>
      <c r="D109" s="73">
        <v>370.95</v>
      </c>
      <c r="E109" s="73">
        <v>868</v>
      </c>
      <c r="F109">
        <v>210.62</v>
      </c>
      <c r="G109" s="73">
        <v>657.38</v>
      </c>
      <c r="H109" s="73">
        <v>657.38</v>
      </c>
      <c r="I109" s="77">
        <f t="shared" si="6"/>
        <v>0</v>
      </c>
      <c r="J109" s="74">
        <f t="shared" si="5"/>
        <v>1028.33</v>
      </c>
      <c r="K109" s="78">
        <f t="shared" si="7"/>
        <v>0.1699987892973889</v>
      </c>
    </row>
    <row r="110" spans="1:11" x14ac:dyDescent="0.2">
      <c r="A110">
        <v>2321</v>
      </c>
      <c r="B110">
        <v>138</v>
      </c>
      <c r="C110" s="73">
        <v>1582</v>
      </c>
      <c r="D110" s="73">
        <v>871</v>
      </c>
      <c r="E110" s="73">
        <v>711</v>
      </c>
      <c r="F110">
        <v>237.3</v>
      </c>
      <c r="G110" s="73">
        <v>473.7</v>
      </c>
      <c r="H110" s="73">
        <v>473.7</v>
      </c>
      <c r="I110" s="77">
        <f t="shared" si="6"/>
        <v>0</v>
      </c>
      <c r="J110" s="74">
        <f t="shared" si="5"/>
        <v>1344.7</v>
      </c>
      <c r="K110" s="78">
        <f t="shared" si="7"/>
        <v>0.15</v>
      </c>
    </row>
    <row r="111" spans="1:11" x14ac:dyDescent="0.2">
      <c r="A111">
        <v>2335</v>
      </c>
      <c r="B111">
        <v>958</v>
      </c>
      <c r="C111" s="73">
        <v>9965.8799999999992</v>
      </c>
      <c r="D111" s="73">
        <v>1824.88</v>
      </c>
      <c r="E111" s="73">
        <v>8141</v>
      </c>
      <c r="F111">
        <v>1494.88</v>
      </c>
      <c r="G111" s="73">
        <v>6646.12</v>
      </c>
      <c r="H111" s="73">
        <v>6646.12</v>
      </c>
      <c r="I111" s="77">
        <f t="shared" si="6"/>
        <v>0</v>
      </c>
      <c r="J111" s="74">
        <f t="shared" si="5"/>
        <v>8471</v>
      </c>
      <c r="K111" s="78">
        <f t="shared" si="7"/>
        <v>0.14999979931526369</v>
      </c>
    </row>
    <row r="112" spans="1:11" x14ac:dyDescent="0.2">
      <c r="A112">
        <v>2423</v>
      </c>
      <c r="B112">
        <v>265</v>
      </c>
      <c r="C112" s="73">
        <v>2954.78</v>
      </c>
      <c r="D112" s="73">
        <v>1251.78</v>
      </c>
      <c r="E112" s="73">
        <v>1703</v>
      </c>
      <c r="F112">
        <v>443.22</v>
      </c>
      <c r="G112" s="73">
        <v>1259.78</v>
      </c>
      <c r="H112" s="73">
        <v>1259.78</v>
      </c>
      <c r="I112" s="77">
        <f t="shared" si="6"/>
        <v>0</v>
      </c>
      <c r="J112" s="74">
        <f t="shared" si="5"/>
        <v>2511.56</v>
      </c>
      <c r="K112" s="78">
        <f t="shared" si="7"/>
        <v>0.15000101530401586</v>
      </c>
    </row>
    <row r="113" spans="1:11" x14ac:dyDescent="0.2">
      <c r="A113">
        <v>2433</v>
      </c>
      <c r="B113">
        <v>486</v>
      </c>
      <c r="C113" s="73">
        <v>5553.83</v>
      </c>
      <c r="D113" s="73">
        <v>3154.83</v>
      </c>
      <c r="E113" s="73">
        <v>2399</v>
      </c>
      <c r="F113">
        <v>833.07</v>
      </c>
      <c r="G113" s="73">
        <v>1565.93</v>
      </c>
      <c r="H113" s="73">
        <v>1565.93</v>
      </c>
      <c r="I113" s="77">
        <f t="shared" si="6"/>
        <v>0</v>
      </c>
      <c r="J113" s="74">
        <f t="shared" ref="J113:J136" si="8">SUM(D113+G113)</f>
        <v>4720.76</v>
      </c>
      <c r="K113" s="78">
        <f t="shared" ref="K113:K157" si="9">SUM(F113/C113)</f>
        <v>0.14999918974833584</v>
      </c>
    </row>
    <row r="114" spans="1:11" x14ac:dyDescent="0.2">
      <c r="A114">
        <v>2434</v>
      </c>
      <c r="B114">
        <v>41</v>
      </c>
      <c r="C114" s="73">
        <v>457</v>
      </c>
      <c r="D114" s="73">
        <v>349</v>
      </c>
      <c r="E114" s="73">
        <v>108</v>
      </c>
      <c r="F114">
        <v>77.69</v>
      </c>
      <c r="G114" s="73">
        <v>30.31</v>
      </c>
      <c r="H114" s="73">
        <v>30.31</v>
      </c>
      <c r="I114" s="77">
        <f t="shared" si="6"/>
        <v>0</v>
      </c>
      <c r="J114" s="74">
        <f t="shared" si="8"/>
        <v>379.31</v>
      </c>
      <c r="K114" s="78">
        <f t="shared" si="9"/>
        <v>0.16999999999999998</v>
      </c>
    </row>
    <row r="115" spans="1:11" x14ac:dyDescent="0.2">
      <c r="A115">
        <v>2447</v>
      </c>
      <c r="B115">
        <v>54</v>
      </c>
      <c r="C115" s="73">
        <v>704.95</v>
      </c>
      <c r="D115" s="73">
        <v>704.95</v>
      </c>
      <c r="E115" s="73">
        <v>0</v>
      </c>
      <c r="F115">
        <v>105.74</v>
      </c>
      <c r="G115" s="73">
        <v>-105.74</v>
      </c>
      <c r="H115" s="73">
        <v>-105.74</v>
      </c>
      <c r="I115" s="77">
        <f t="shared" si="6"/>
        <v>0</v>
      </c>
      <c r="J115" s="74">
        <f t="shared" si="8"/>
        <v>599.21</v>
      </c>
      <c r="K115" s="78">
        <f t="shared" si="9"/>
        <v>0.14999645364919495</v>
      </c>
    </row>
    <row r="116" spans="1:11" x14ac:dyDescent="0.2">
      <c r="A116">
        <v>2525</v>
      </c>
      <c r="B116">
        <v>197</v>
      </c>
      <c r="C116" s="73">
        <v>2088.88</v>
      </c>
      <c r="D116" s="73">
        <v>885.88</v>
      </c>
      <c r="E116" s="73">
        <v>1203</v>
      </c>
      <c r="F116">
        <v>313.33</v>
      </c>
      <c r="G116" s="73">
        <v>889.67</v>
      </c>
      <c r="H116" s="73">
        <v>889.67</v>
      </c>
      <c r="I116" s="77">
        <f t="shared" si="6"/>
        <v>0</v>
      </c>
      <c r="J116" s="74">
        <f t="shared" si="8"/>
        <v>1775.55</v>
      </c>
      <c r="K116" s="78">
        <f t="shared" si="9"/>
        <v>0.14999904254911722</v>
      </c>
    </row>
    <row r="117" spans="1:11" x14ac:dyDescent="0.2">
      <c r="A117">
        <v>2565</v>
      </c>
      <c r="B117">
        <v>385</v>
      </c>
      <c r="C117" s="73">
        <v>4655.2299999999996</v>
      </c>
      <c r="D117" s="73">
        <v>3346.23</v>
      </c>
      <c r="E117" s="73">
        <v>1309</v>
      </c>
      <c r="F117">
        <v>698.28</v>
      </c>
      <c r="G117" s="73">
        <v>610.72</v>
      </c>
      <c r="H117" s="73">
        <v>610.72</v>
      </c>
      <c r="I117" s="77">
        <f t="shared" si="6"/>
        <v>0</v>
      </c>
      <c r="J117" s="74">
        <f t="shared" si="8"/>
        <v>3956.95</v>
      </c>
      <c r="K117" s="78">
        <f t="shared" si="9"/>
        <v>0.14999903334529122</v>
      </c>
    </row>
    <row r="118" spans="1:11" x14ac:dyDescent="0.2">
      <c r="A118">
        <v>2718</v>
      </c>
      <c r="B118">
        <v>145</v>
      </c>
      <c r="C118" s="73">
        <v>1893.6</v>
      </c>
      <c r="D118" s="73">
        <v>1168.5999999999999</v>
      </c>
      <c r="E118" s="73">
        <v>725</v>
      </c>
      <c r="F118">
        <v>284.04000000000002</v>
      </c>
      <c r="G118" s="73">
        <v>440.96</v>
      </c>
      <c r="H118" s="73">
        <v>440.96</v>
      </c>
      <c r="I118" s="77">
        <f t="shared" si="6"/>
        <v>0</v>
      </c>
      <c r="J118" s="74">
        <f t="shared" si="8"/>
        <v>1609.56</v>
      </c>
      <c r="K118" s="78">
        <f t="shared" si="9"/>
        <v>0.15000000000000002</v>
      </c>
    </row>
    <row r="119" spans="1:11" x14ac:dyDescent="0.2">
      <c r="A119">
        <v>3008</v>
      </c>
      <c r="B119">
        <v>345</v>
      </c>
      <c r="C119" s="73">
        <v>3568.95</v>
      </c>
      <c r="D119" s="73">
        <v>194.95</v>
      </c>
      <c r="E119" s="73">
        <v>3374</v>
      </c>
      <c r="F119">
        <v>535.34</v>
      </c>
      <c r="G119" s="73">
        <v>2838.66</v>
      </c>
      <c r="H119" s="73">
        <v>2838.66</v>
      </c>
      <c r="I119" s="77">
        <f t="shared" si="6"/>
        <v>0</v>
      </c>
      <c r="J119" s="74">
        <f t="shared" si="8"/>
        <v>3033.6099999999997</v>
      </c>
      <c r="K119" s="78">
        <f t="shared" si="9"/>
        <v>0.14999929951386265</v>
      </c>
    </row>
    <row r="120" spans="1:11" x14ac:dyDescent="0.2">
      <c r="A120">
        <v>3009</v>
      </c>
      <c r="B120">
        <v>58</v>
      </c>
      <c r="C120" s="73">
        <v>728.97</v>
      </c>
      <c r="D120" s="73">
        <v>728.97</v>
      </c>
      <c r="E120" s="73">
        <v>0</v>
      </c>
      <c r="F120">
        <v>109.35</v>
      </c>
      <c r="G120" s="73">
        <v>-109.35</v>
      </c>
      <c r="H120" s="73">
        <v>-109.35</v>
      </c>
      <c r="I120" s="77">
        <f t="shared" si="6"/>
        <v>0</v>
      </c>
      <c r="J120" s="74">
        <f t="shared" si="8"/>
        <v>619.62</v>
      </c>
      <c r="K120" s="78">
        <f t="shared" si="9"/>
        <v>0.15000617309354294</v>
      </c>
    </row>
    <row r="121" spans="1:11" x14ac:dyDescent="0.2">
      <c r="A121">
        <v>3010</v>
      </c>
      <c r="B121">
        <v>431</v>
      </c>
      <c r="C121" s="73">
        <v>4923.7299999999996</v>
      </c>
      <c r="D121" s="73">
        <v>2625.73</v>
      </c>
      <c r="E121" s="73">
        <v>2298</v>
      </c>
      <c r="F121">
        <v>738.56</v>
      </c>
      <c r="G121" s="73">
        <v>1559.44</v>
      </c>
      <c r="H121" s="73">
        <v>1559.44</v>
      </c>
      <c r="I121" s="77">
        <f t="shared" si="6"/>
        <v>0</v>
      </c>
      <c r="J121" s="74">
        <f t="shared" si="8"/>
        <v>4185.17</v>
      </c>
      <c r="K121" s="78">
        <f t="shared" si="9"/>
        <v>0.1500001015490289</v>
      </c>
    </row>
    <row r="122" spans="1:11" x14ac:dyDescent="0.2">
      <c r="A122">
        <v>3011</v>
      </c>
      <c r="B122">
        <v>876</v>
      </c>
      <c r="C122" s="73">
        <v>9388.73</v>
      </c>
      <c r="D122" s="73">
        <v>3250.73</v>
      </c>
      <c r="E122" s="73">
        <v>6138</v>
      </c>
      <c r="F122">
        <v>1408.31</v>
      </c>
      <c r="G122" s="73">
        <v>4729.6899999999996</v>
      </c>
      <c r="H122" s="73">
        <v>4729.6899999999996</v>
      </c>
      <c r="I122" s="77">
        <f t="shared" si="6"/>
        <v>0</v>
      </c>
      <c r="J122" s="74">
        <f t="shared" si="8"/>
        <v>7980.42</v>
      </c>
      <c r="K122" s="78">
        <f t="shared" si="9"/>
        <v>0.15000005325533911</v>
      </c>
    </row>
    <row r="123" spans="1:11" x14ac:dyDescent="0.2">
      <c r="A123">
        <v>3014</v>
      </c>
      <c r="B123">
        <v>27</v>
      </c>
      <c r="C123" s="73">
        <v>259</v>
      </c>
      <c r="D123" s="73">
        <v>0</v>
      </c>
      <c r="E123" s="73">
        <v>259</v>
      </c>
      <c r="F123">
        <v>44.03</v>
      </c>
      <c r="G123" s="73">
        <v>214.97</v>
      </c>
      <c r="H123" s="73">
        <v>214.97</v>
      </c>
      <c r="I123" s="77">
        <f t="shared" si="6"/>
        <v>0</v>
      </c>
      <c r="J123" s="74">
        <f t="shared" si="8"/>
        <v>214.97</v>
      </c>
      <c r="K123" s="78">
        <f t="shared" si="9"/>
        <v>0.17</v>
      </c>
    </row>
    <row r="124" spans="1:11" x14ac:dyDescent="0.2">
      <c r="A124">
        <v>3020</v>
      </c>
      <c r="B124">
        <v>767</v>
      </c>
      <c r="C124" s="73">
        <v>8775.15</v>
      </c>
      <c r="D124" s="73">
        <v>4147.1499999999996</v>
      </c>
      <c r="E124" s="73">
        <v>4628</v>
      </c>
      <c r="F124">
        <v>1316.27</v>
      </c>
      <c r="G124" s="73">
        <v>3311.73</v>
      </c>
      <c r="H124" s="73">
        <v>3311.73</v>
      </c>
      <c r="I124" s="77">
        <f t="shared" si="6"/>
        <v>0</v>
      </c>
      <c r="J124" s="74">
        <f t="shared" si="8"/>
        <v>7458.8799999999992</v>
      </c>
      <c r="K124" s="78">
        <f t="shared" si="9"/>
        <v>0.14999971510458512</v>
      </c>
    </row>
    <row r="125" spans="1:11" x14ac:dyDescent="0.2">
      <c r="A125">
        <v>3065</v>
      </c>
      <c r="B125">
        <v>1083</v>
      </c>
      <c r="C125" s="73">
        <v>11500.63</v>
      </c>
      <c r="D125" s="73">
        <v>3712.63</v>
      </c>
      <c r="E125" s="73">
        <v>7788</v>
      </c>
      <c r="F125">
        <v>1725.09</v>
      </c>
      <c r="G125" s="73">
        <v>6062.91</v>
      </c>
      <c r="H125" s="73">
        <v>6062.91</v>
      </c>
      <c r="I125" s="77">
        <f t="shared" si="6"/>
        <v>0</v>
      </c>
      <c r="J125" s="74">
        <f t="shared" si="8"/>
        <v>9775.5400000000009</v>
      </c>
      <c r="K125" s="78">
        <f t="shared" si="9"/>
        <v>0.14999960871708767</v>
      </c>
    </row>
    <row r="126" spans="1:11" x14ac:dyDescent="0.2">
      <c r="A126">
        <v>3084</v>
      </c>
      <c r="B126">
        <v>288</v>
      </c>
      <c r="C126" s="73">
        <v>3131.89</v>
      </c>
      <c r="D126" s="73">
        <v>989.89</v>
      </c>
      <c r="E126" s="73">
        <v>2142</v>
      </c>
      <c r="F126">
        <v>469.78</v>
      </c>
      <c r="G126" s="73">
        <v>1672.22</v>
      </c>
      <c r="H126" s="73">
        <v>1672.22</v>
      </c>
      <c r="I126" s="77">
        <f t="shared" si="6"/>
        <v>0</v>
      </c>
      <c r="J126" s="74">
        <f t="shared" si="8"/>
        <v>2662.11</v>
      </c>
      <c r="K126" s="78">
        <f t="shared" si="9"/>
        <v>0.14999888246394349</v>
      </c>
    </row>
    <row r="127" spans="1:11" x14ac:dyDescent="0.2">
      <c r="A127">
        <v>3106</v>
      </c>
      <c r="B127">
        <v>266</v>
      </c>
      <c r="C127" s="73">
        <v>2780.95</v>
      </c>
      <c r="D127" s="73">
        <v>668.95</v>
      </c>
      <c r="E127" s="73">
        <v>2112</v>
      </c>
      <c r="F127">
        <v>472.76</v>
      </c>
      <c r="G127" s="73">
        <v>1639.24</v>
      </c>
      <c r="H127" s="73">
        <v>1639.24</v>
      </c>
      <c r="I127" s="77">
        <f t="shared" si="6"/>
        <v>0</v>
      </c>
      <c r="J127" s="74">
        <f t="shared" si="8"/>
        <v>2308.19</v>
      </c>
      <c r="K127" s="78">
        <f t="shared" si="9"/>
        <v>0.16999946061597657</v>
      </c>
    </row>
    <row r="128" spans="1:11" x14ac:dyDescent="0.2">
      <c r="A128">
        <v>3185</v>
      </c>
      <c r="B128">
        <v>106</v>
      </c>
      <c r="C128" s="73">
        <v>1099</v>
      </c>
      <c r="D128" s="73">
        <v>356</v>
      </c>
      <c r="E128" s="73">
        <v>743</v>
      </c>
      <c r="F128">
        <v>164.85</v>
      </c>
      <c r="G128" s="73">
        <v>578.15</v>
      </c>
      <c r="H128" s="73">
        <v>578.15</v>
      </c>
      <c r="I128" s="77">
        <f t="shared" si="6"/>
        <v>0</v>
      </c>
      <c r="J128" s="74">
        <f t="shared" si="8"/>
        <v>934.15</v>
      </c>
      <c r="K128" s="78">
        <f t="shared" si="9"/>
        <v>0.15</v>
      </c>
    </row>
    <row r="129" spans="1:11" x14ac:dyDescent="0.2">
      <c r="A129">
        <v>3203</v>
      </c>
      <c r="B129">
        <v>282</v>
      </c>
      <c r="C129" s="73">
        <v>2995.79</v>
      </c>
      <c r="D129" s="73">
        <v>998.79</v>
      </c>
      <c r="E129" s="73">
        <v>1997</v>
      </c>
      <c r="F129">
        <v>449.37</v>
      </c>
      <c r="G129" s="73">
        <v>1547.63</v>
      </c>
      <c r="H129" s="73">
        <v>1547.63</v>
      </c>
      <c r="I129" s="77">
        <f t="shared" si="6"/>
        <v>0</v>
      </c>
      <c r="J129" s="74">
        <f t="shared" si="8"/>
        <v>2546.42</v>
      </c>
      <c r="K129" s="78">
        <f t="shared" si="9"/>
        <v>0.15000050070265272</v>
      </c>
    </row>
    <row r="130" spans="1:11" x14ac:dyDescent="0.2">
      <c r="A130">
        <v>3208</v>
      </c>
      <c r="B130">
        <v>80</v>
      </c>
      <c r="C130" s="73">
        <v>810</v>
      </c>
      <c r="D130" s="73">
        <v>66</v>
      </c>
      <c r="E130" s="73">
        <v>744</v>
      </c>
      <c r="F130">
        <v>121.5</v>
      </c>
      <c r="G130" s="73">
        <v>622.5</v>
      </c>
      <c r="H130" s="73">
        <v>622.5</v>
      </c>
      <c r="I130" s="77">
        <f t="shared" si="6"/>
        <v>0</v>
      </c>
      <c r="J130" s="74">
        <f t="shared" si="8"/>
        <v>688.5</v>
      </c>
      <c r="K130" s="78">
        <f t="shared" si="9"/>
        <v>0.15</v>
      </c>
    </row>
    <row r="131" spans="1:11" x14ac:dyDescent="0.2">
      <c r="A131">
        <v>3211</v>
      </c>
      <c r="B131">
        <v>19</v>
      </c>
      <c r="C131" s="73">
        <v>276</v>
      </c>
      <c r="D131" s="73">
        <v>276</v>
      </c>
      <c r="E131" s="73">
        <v>0</v>
      </c>
      <c r="F131">
        <v>41.4</v>
      </c>
      <c r="G131" s="73">
        <v>-41.4</v>
      </c>
      <c r="H131" s="73">
        <v>-41.4</v>
      </c>
      <c r="I131" s="77">
        <f t="shared" ref="I131:I194" si="10">SUM(G131-H131)</f>
        <v>0</v>
      </c>
      <c r="J131" s="74">
        <f t="shared" si="8"/>
        <v>234.6</v>
      </c>
      <c r="K131" s="78">
        <f t="shared" si="9"/>
        <v>0.15</v>
      </c>
    </row>
    <row r="132" spans="1:11" x14ac:dyDescent="0.2">
      <c r="A132">
        <v>3213</v>
      </c>
      <c r="B132">
        <v>133</v>
      </c>
      <c r="C132" s="73">
        <v>1314</v>
      </c>
      <c r="D132" s="73">
        <v>206</v>
      </c>
      <c r="E132" s="73">
        <v>1108</v>
      </c>
      <c r="F132">
        <v>197.1</v>
      </c>
      <c r="G132" s="73">
        <v>910.9</v>
      </c>
      <c r="H132" s="73">
        <v>910.9</v>
      </c>
      <c r="I132" s="77">
        <f t="shared" si="10"/>
        <v>0</v>
      </c>
      <c r="J132" s="74">
        <f t="shared" si="8"/>
        <v>1116.9000000000001</v>
      </c>
      <c r="K132" s="78">
        <f t="shared" si="9"/>
        <v>0.15</v>
      </c>
    </row>
    <row r="133" spans="1:11" x14ac:dyDescent="0.2">
      <c r="A133">
        <v>3222</v>
      </c>
      <c r="B133">
        <v>79</v>
      </c>
      <c r="C133" s="73">
        <v>817</v>
      </c>
      <c r="D133" s="73">
        <v>182</v>
      </c>
      <c r="E133" s="73">
        <v>635</v>
      </c>
      <c r="F133">
        <v>122.55</v>
      </c>
      <c r="G133" s="73">
        <v>512.45000000000005</v>
      </c>
      <c r="H133" s="73">
        <v>512.45000000000005</v>
      </c>
      <c r="I133" s="77">
        <f t="shared" si="10"/>
        <v>0</v>
      </c>
      <c r="J133" s="74">
        <f t="shared" si="8"/>
        <v>694.45</v>
      </c>
      <c r="K133" s="78">
        <f t="shared" si="9"/>
        <v>0.15</v>
      </c>
    </row>
    <row r="134" spans="1:11" x14ac:dyDescent="0.2">
      <c r="A134">
        <v>3224</v>
      </c>
      <c r="B134">
        <v>192</v>
      </c>
      <c r="C134" s="73">
        <v>1975</v>
      </c>
      <c r="D134" s="73">
        <v>593</v>
      </c>
      <c r="E134" s="73">
        <v>1382</v>
      </c>
      <c r="F134">
        <v>296.25</v>
      </c>
      <c r="G134" s="73">
        <v>1085.75</v>
      </c>
      <c r="H134" s="73">
        <v>1085.75</v>
      </c>
      <c r="I134" s="77">
        <f t="shared" si="10"/>
        <v>0</v>
      </c>
      <c r="J134" s="74">
        <f t="shared" si="8"/>
        <v>1678.75</v>
      </c>
      <c r="K134" s="78">
        <f t="shared" si="9"/>
        <v>0.15</v>
      </c>
    </row>
    <row r="135" spans="1:11" x14ac:dyDescent="0.2">
      <c r="A135">
        <v>3225</v>
      </c>
      <c r="B135">
        <v>245</v>
      </c>
      <c r="C135" s="73">
        <v>2639.79</v>
      </c>
      <c r="D135" s="73">
        <v>687.79</v>
      </c>
      <c r="E135" s="73">
        <v>1952</v>
      </c>
      <c r="F135">
        <v>395.97</v>
      </c>
      <c r="G135" s="73">
        <v>1556.03</v>
      </c>
      <c r="H135" s="73">
        <v>1556.03</v>
      </c>
      <c r="I135" s="77">
        <f t="shared" si="10"/>
        <v>0</v>
      </c>
      <c r="J135" s="74">
        <f t="shared" si="8"/>
        <v>2243.8199999999997</v>
      </c>
      <c r="K135" s="78">
        <f t="shared" si="9"/>
        <v>0.15000056822701807</v>
      </c>
    </row>
    <row r="136" spans="1:11" x14ac:dyDescent="0.2">
      <c r="A136">
        <v>3272</v>
      </c>
      <c r="B136">
        <v>19</v>
      </c>
      <c r="C136" s="73">
        <v>197</v>
      </c>
      <c r="D136" s="73">
        <v>131</v>
      </c>
      <c r="E136" s="73">
        <v>66</v>
      </c>
      <c r="F136">
        <v>33.49</v>
      </c>
      <c r="G136" s="73">
        <v>32.51</v>
      </c>
      <c r="H136" s="73">
        <v>32.51</v>
      </c>
      <c r="I136" s="77">
        <f t="shared" si="10"/>
        <v>0</v>
      </c>
      <c r="J136" s="74">
        <f t="shared" si="8"/>
        <v>163.51</v>
      </c>
      <c r="K136" s="78">
        <f t="shared" si="9"/>
        <v>0.17</v>
      </c>
    </row>
    <row r="137" spans="1:11" x14ac:dyDescent="0.2">
      <c r="A137">
        <v>3283</v>
      </c>
      <c r="B137">
        <v>30</v>
      </c>
      <c r="C137" s="73">
        <v>364</v>
      </c>
      <c r="D137" s="73">
        <v>155</v>
      </c>
      <c r="E137" s="73">
        <v>209</v>
      </c>
      <c r="F137">
        <v>61.88</v>
      </c>
      <c r="G137" s="73">
        <v>147.12</v>
      </c>
      <c r="H137" s="73">
        <v>147.12</v>
      </c>
      <c r="I137" s="77">
        <f t="shared" si="10"/>
        <v>0</v>
      </c>
      <c r="J137" s="74">
        <f>SUM(D137+G137)</f>
        <v>302.12</v>
      </c>
      <c r="K137" s="78">
        <f t="shared" si="9"/>
        <v>0.17</v>
      </c>
    </row>
    <row r="138" spans="1:11" x14ac:dyDescent="0.2">
      <c r="A138">
        <v>3324</v>
      </c>
      <c r="B138">
        <v>45</v>
      </c>
      <c r="C138" s="73">
        <v>452</v>
      </c>
      <c r="D138" s="73">
        <v>0</v>
      </c>
      <c r="E138" s="73">
        <v>452</v>
      </c>
      <c r="F138">
        <v>67.8</v>
      </c>
      <c r="G138" s="73">
        <v>384.2</v>
      </c>
      <c r="H138" s="73">
        <v>384.2</v>
      </c>
      <c r="I138" s="77">
        <f t="shared" si="10"/>
        <v>0</v>
      </c>
      <c r="J138" s="74">
        <f t="shared" ref="J138:J198" si="11">SUM(D138+G138)</f>
        <v>384.2</v>
      </c>
      <c r="K138" s="78">
        <f t="shared" si="9"/>
        <v>0.15</v>
      </c>
    </row>
    <row r="139" spans="1:11" x14ac:dyDescent="0.2">
      <c r="A139">
        <v>3335</v>
      </c>
      <c r="B139">
        <v>389</v>
      </c>
      <c r="C139" s="73">
        <v>4712.6099999999997</v>
      </c>
      <c r="D139" s="73">
        <v>3123.61</v>
      </c>
      <c r="E139" s="73">
        <v>1589</v>
      </c>
      <c r="F139">
        <v>706.89</v>
      </c>
      <c r="G139" s="73">
        <v>882.11</v>
      </c>
      <c r="H139" s="73">
        <v>882.11</v>
      </c>
      <c r="I139" s="77">
        <f t="shared" si="10"/>
        <v>0</v>
      </c>
      <c r="J139" s="74">
        <f t="shared" si="11"/>
        <v>4005.7200000000003</v>
      </c>
      <c r="K139" s="78">
        <f t="shared" si="9"/>
        <v>0.14999968170504244</v>
      </c>
    </row>
    <row r="140" spans="1:11" x14ac:dyDescent="0.2">
      <c r="A140">
        <v>3345</v>
      </c>
      <c r="B140">
        <v>53</v>
      </c>
      <c r="C140" s="73">
        <v>564.99</v>
      </c>
      <c r="D140" s="73">
        <v>303.99</v>
      </c>
      <c r="E140" s="73">
        <v>261</v>
      </c>
      <c r="F140">
        <v>84.75</v>
      </c>
      <c r="G140" s="73">
        <v>176.25</v>
      </c>
      <c r="H140" s="73">
        <v>176.25</v>
      </c>
      <c r="I140" s="77">
        <f t="shared" si="10"/>
        <v>0</v>
      </c>
      <c r="J140" s="74">
        <f t="shared" si="11"/>
        <v>480.24</v>
      </c>
      <c r="K140" s="78">
        <f t="shared" si="9"/>
        <v>0.15000265491424628</v>
      </c>
    </row>
    <row r="141" spans="1:11" x14ac:dyDescent="0.2">
      <c r="A141">
        <v>3355</v>
      </c>
      <c r="B141">
        <v>649</v>
      </c>
      <c r="C141" s="73">
        <v>6697.92</v>
      </c>
      <c r="D141" s="73">
        <v>457.92</v>
      </c>
      <c r="E141" s="73">
        <v>6240</v>
      </c>
      <c r="F141">
        <v>1004.69</v>
      </c>
      <c r="G141" s="73">
        <v>5235.3100000000004</v>
      </c>
      <c r="H141" s="73">
        <v>5235.3100000000004</v>
      </c>
      <c r="I141" s="77">
        <f t="shared" si="10"/>
        <v>0</v>
      </c>
      <c r="J141" s="74">
        <f t="shared" si="11"/>
        <v>5693.2300000000005</v>
      </c>
      <c r="K141" s="78">
        <f t="shared" si="9"/>
        <v>0.15000029860016245</v>
      </c>
    </row>
    <row r="142" spans="1:11" x14ac:dyDescent="0.2">
      <c r="A142">
        <v>3356</v>
      </c>
      <c r="B142">
        <v>265</v>
      </c>
      <c r="C142" s="73">
        <v>2714</v>
      </c>
      <c r="D142" s="73">
        <v>76</v>
      </c>
      <c r="E142" s="73">
        <v>2638</v>
      </c>
      <c r="F142">
        <v>407.1</v>
      </c>
      <c r="G142" s="73">
        <v>2230.9</v>
      </c>
      <c r="H142" s="73">
        <v>2230.9</v>
      </c>
      <c r="I142" s="77">
        <f t="shared" si="10"/>
        <v>0</v>
      </c>
      <c r="J142" s="74">
        <f t="shared" si="11"/>
        <v>2306.9</v>
      </c>
      <c r="K142" s="78">
        <f t="shared" si="9"/>
        <v>0.15000000000000002</v>
      </c>
    </row>
    <row r="143" spans="1:11" x14ac:dyDescent="0.2">
      <c r="A143">
        <v>3358</v>
      </c>
      <c r="B143">
        <v>492</v>
      </c>
      <c r="C143" s="73">
        <v>5332.89</v>
      </c>
      <c r="D143" s="73">
        <v>1300.8900000000001</v>
      </c>
      <c r="E143" s="73">
        <v>4032</v>
      </c>
      <c r="F143">
        <v>799.93</v>
      </c>
      <c r="G143" s="73">
        <v>3232.07</v>
      </c>
      <c r="H143" s="73">
        <v>3232.07</v>
      </c>
      <c r="I143" s="77">
        <f t="shared" si="10"/>
        <v>0</v>
      </c>
      <c r="J143" s="74">
        <f t="shared" si="11"/>
        <v>4532.96</v>
      </c>
      <c r="K143" s="78">
        <f t="shared" si="9"/>
        <v>0.14999934369544465</v>
      </c>
    </row>
    <row r="144" spans="1:11" x14ac:dyDescent="0.2">
      <c r="A144">
        <v>3360</v>
      </c>
      <c r="B144">
        <v>154</v>
      </c>
      <c r="C144" s="73">
        <v>1602</v>
      </c>
      <c r="D144" s="73">
        <v>229</v>
      </c>
      <c r="E144" s="73">
        <v>1373</v>
      </c>
      <c r="F144">
        <v>240.3</v>
      </c>
      <c r="G144" s="73">
        <v>1132.7</v>
      </c>
      <c r="H144" s="73">
        <v>1132.7</v>
      </c>
      <c r="I144" s="77">
        <f t="shared" si="10"/>
        <v>0</v>
      </c>
      <c r="J144" s="74">
        <f t="shared" si="11"/>
        <v>1361.7</v>
      </c>
      <c r="K144" s="78">
        <f t="shared" si="9"/>
        <v>0.15</v>
      </c>
    </row>
    <row r="145" spans="1:11" x14ac:dyDescent="0.2">
      <c r="A145">
        <v>3385</v>
      </c>
      <c r="B145">
        <v>201</v>
      </c>
      <c r="C145" s="73">
        <v>2430.5700000000002</v>
      </c>
      <c r="D145" s="73">
        <v>1817.57</v>
      </c>
      <c r="E145" s="73">
        <v>613</v>
      </c>
      <c r="F145">
        <v>364.59</v>
      </c>
      <c r="G145" s="73">
        <v>248.41</v>
      </c>
      <c r="H145" s="73">
        <v>248.41</v>
      </c>
      <c r="I145" s="77">
        <f t="shared" si="10"/>
        <v>0</v>
      </c>
      <c r="J145" s="74">
        <f t="shared" si="11"/>
        <v>2065.98</v>
      </c>
      <c r="K145" s="78">
        <f t="shared" si="9"/>
        <v>0.15000185141756869</v>
      </c>
    </row>
    <row r="146" spans="1:11" x14ac:dyDescent="0.2">
      <c r="A146">
        <v>3392</v>
      </c>
      <c r="B146">
        <v>79</v>
      </c>
      <c r="C146" s="73">
        <v>858</v>
      </c>
      <c r="D146" s="73">
        <v>184</v>
      </c>
      <c r="E146" s="73">
        <v>674</v>
      </c>
      <c r="F146">
        <v>128.69999999999999</v>
      </c>
      <c r="G146" s="73">
        <v>545.29999999999995</v>
      </c>
      <c r="H146" s="73">
        <v>545.29999999999995</v>
      </c>
      <c r="I146" s="77">
        <f t="shared" si="10"/>
        <v>0</v>
      </c>
      <c r="J146" s="74">
        <f t="shared" si="11"/>
        <v>729.3</v>
      </c>
      <c r="K146" s="78">
        <f t="shared" si="9"/>
        <v>0.15</v>
      </c>
    </row>
    <row r="147" spans="1:11" x14ac:dyDescent="0.2">
      <c r="A147">
        <v>3407</v>
      </c>
      <c r="B147">
        <v>296</v>
      </c>
      <c r="C147" s="73">
        <v>3300.82</v>
      </c>
      <c r="D147" s="73">
        <v>1228.82</v>
      </c>
      <c r="E147" s="73">
        <v>2072</v>
      </c>
      <c r="F147">
        <v>495.12</v>
      </c>
      <c r="G147" s="73">
        <v>1576.88</v>
      </c>
      <c r="H147" s="73">
        <v>1576.88</v>
      </c>
      <c r="I147" s="77">
        <f t="shared" si="10"/>
        <v>0</v>
      </c>
      <c r="J147" s="74">
        <f t="shared" si="11"/>
        <v>2805.7</v>
      </c>
      <c r="K147" s="78">
        <f t="shared" si="9"/>
        <v>0.1499990911349301</v>
      </c>
    </row>
    <row r="148" spans="1:11" x14ac:dyDescent="0.2">
      <c r="A148">
        <v>3428</v>
      </c>
      <c r="B148">
        <v>214</v>
      </c>
      <c r="C148" s="73">
        <v>2343.81</v>
      </c>
      <c r="D148" s="73">
        <v>1394.81</v>
      </c>
      <c r="E148" s="73">
        <v>949</v>
      </c>
      <c r="F148">
        <v>351.57</v>
      </c>
      <c r="G148" s="73">
        <v>597.42999999999995</v>
      </c>
      <c r="H148" s="73">
        <v>597.42999999999995</v>
      </c>
      <c r="I148" s="77">
        <f t="shared" si="10"/>
        <v>0</v>
      </c>
      <c r="J148" s="74">
        <f t="shared" si="11"/>
        <v>1992.2399999999998</v>
      </c>
      <c r="K148" s="78">
        <f t="shared" si="9"/>
        <v>0.14999936001638359</v>
      </c>
    </row>
    <row r="149" spans="1:11" x14ac:dyDescent="0.2">
      <c r="A149">
        <v>3436</v>
      </c>
      <c r="B149">
        <v>12</v>
      </c>
      <c r="C149" s="73">
        <v>115</v>
      </c>
      <c r="D149" s="73">
        <v>0</v>
      </c>
      <c r="E149" s="73">
        <v>115</v>
      </c>
      <c r="F149">
        <v>17.25</v>
      </c>
      <c r="G149" s="73">
        <v>97.75</v>
      </c>
      <c r="H149" s="73">
        <v>97.75</v>
      </c>
      <c r="I149" s="77">
        <f t="shared" si="10"/>
        <v>0</v>
      </c>
      <c r="J149" s="74">
        <f t="shared" si="11"/>
        <v>97.75</v>
      </c>
      <c r="K149" s="78">
        <f t="shared" si="9"/>
        <v>0.15</v>
      </c>
    </row>
    <row r="150" spans="1:11" x14ac:dyDescent="0.2">
      <c r="A150">
        <v>3444</v>
      </c>
      <c r="B150">
        <v>176</v>
      </c>
      <c r="C150" s="73">
        <v>1952.98</v>
      </c>
      <c r="D150" s="73">
        <v>1299.98</v>
      </c>
      <c r="E150" s="73">
        <v>653</v>
      </c>
      <c r="F150">
        <v>292.95</v>
      </c>
      <c r="G150" s="73">
        <v>360.05</v>
      </c>
      <c r="H150" s="73">
        <v>360.05</v>
      </c>
      <c r="I150" s="77">
        <f t="shared" si="10"/>
        <v>0</v>
      </c>
      <c r="J150" s="74">
        <f t="shared" si="11"/>
        <v>1660.03</v>
      </c>
      <c r="K150" s="78">
        <f t="shared" si="9"/>
        <v>0.1500015361140411</v>
      </c>
    </row>
    <row r="151" spans="1:11" x14ac:dyDescent="0.2">
      <c r="A151">
        <v>3445</v>
      </c>
      <c r="B151">
        <v>125</v>
      </c>
      <c r="C151" s="73">
        <v>1512</v>
      </c>
      <c r="D151" s="73">
        <v>495</v>
      </c>
      <c r="E151" s="73">
        <v>1017</v>
      </c>
      <c r="F151">
        <v>226.8</v>
      </c>
      <c r="G151" s="73">
        <v>790.2</v>
      </c>
      <c r="H151" s="73">
        <v>790.2</v>
      </c>
      <c r="I151" s="77">
        <f t="shared" si="10"/>
        <v>0</v>
      </c>
      <c r="J151" s="74">
        <f t="shared" si="11"/>
        <v>1285.2</v>
      </c>
      <c r="K151" s="78">
        <f t="shared" si="9"/>
        <v>0.15</v>
      </c>
    </row>
    <row r="152" spans="1:11" x14ac:dyDescent="0.2">
      <c r="A152">
        <v>3457</v>
      </c>
      <c r="B152">
        <v>70</v>
      </c>
      <c r="C152" s="73">
        <v>1028.8499999999999</v>
      </c>
      <c r="D152" s="73">
        <v>1028.8499999999999</v>
      </c>
      <c r="E152" s="73">
        <v>0</v>
      </c>
      <c r="F152">
        <v>154.33000000000001</v>
      </c>
      <c r="G152" s="73">
        <v>-154.33000000000001</v>
      </c>
      <c r="H152" s="73">
        <v>-154.33000000000001</v>
      </c>
      <c r="I152" s="77">
        <f t="shared" si="10"/>
        <v>0</v>
      </c>
      <c r="J152" s="74">
        <f t="shared" si="11"/>
        <v>874.51999999999987</v>
      </c>
      <c r="K152" s="78">
        <f t="shared" si="9"/>
        <v>0.15000242989745835</v>
      </c>
    </row>
    <row r="153" spans="1:11" x14ac:dyDescent="0.2">
      <c r="A153">
        <v>3466</v>
      </c>
      <c r="B153">
        <v>35</v>
      </c>
      <c r="C153" s="73">
        <v>558.97</v>
      </c>
      <c r="D153" s="73">
        <v>558.97</v>
      </c>
      <c r="E153" s="73">
        <v>0</v>
      </c>
      <c r="F153">
        <v>83.85</v>
      </c>
      <c r="G153" s="73">
        <v>-83.85</v>
      </c>
      <c r="H153" s="73">
        <v>-83.85</v>
      </c>
      <c r="I153" s="77">
        <f t="shared" si="10"/>
        <v>0</v>
      </c>
      <c r="J153" s="74">
        <f t="shared" si="11"/>
        <v>475.12</v>
      </c>
      <c r="K153" s="78">
        <f t="shared" si="9"/>
        <v>0.15000805052149488</v>
      </c>
    </row>
    <row r="154" spans="1:11" x14ac:dyDescent="0.2">
      <c r="A154">
        <v>3474</v>
      </c>
      <c r="B154">
        <v>76</v>
      </c>
      <c r="C154" s="73">
        <v>828.9</v>
      </c>
      <c r="D154" s="73">
        <v>181.9</v>
      </c>
      <c r="E154" s="73">
        <v>647</v>
      </c>
      <c r="F154">
        <v>140.91</v>
      </c>
      <c r="G154" s="73">
        <v>506.09</v>
      </c>
      <c r="H154" s="73">
        <v>506.09</v>
      </c>
      <c r="I154" s="77">
        <f t="shared" si="10"/>
        <v>0</v>
      </c>
      <c r="J154" s="74">
        <f t="shared" si="11"/>
        <v>687.99</v>
      </c>
      <c r="K154" s="78">
        <f t="shared" si="9"/>
        <v>0.16999638074556642</v>
      </c>
    </row>
    <row r="155" spans="1:11" x14ac:dyDescent="0.2">
      <c r="A155">
        <v>3494</v>
      </c>
      <c r="B155">
        <v>108</v>
      </c>
      <c r="C155" s="73">
        <v>1384.91</v>
      </c>
      <c r="D155" s="73">
        <v>795.91</v>
      </c>
      <c r="E155" s="73">
        <v>589</v>
      </c>
      <c r="F155">
        <v>207.74</v>
      </c>
      <c r="G155" s="73">
        <v>381.26</v>
      </c>
      <c r="H155" s="73">
        <v>381.26</v>
      </c>
      <c r="I155" s="77">
        <f t="shared" si="10"/>
        <v>0</v>
      </c>
      <c r="J155" s="74">
        <f t="shared" si="11"/>
        <v>1177.17</v>
      </c>
      <c r="K155" s="78">
        <f t="shared" si="9"/>
        <v>0.15000252724003726</v>
      </c>
    </row>
    <row r="156" spans="1:11" x14ac:dyDescent="0.2">
      <c r="A156">
        <v>3498</v>
      </c>
      <c r="B156">
        <v>81</v>
      </c>
      <c r="C156" s="73">
        <v>1052.8800000000001</v>
      </c>
      <c r="D156" s="73">
        <v>1052.8800000000001</v>
      </c>
      <c r="E156" s="73">
        <v>0</v>
      </c>
      <c r="F156">
        <v>157.93</v>
      </c>
      <c r="G156" s="73">
        <v>-157.93</v>
      </c>
      <c r="H156" s="73">
        <v>-157.93</v>
      </c>
      <c r="I156" s="77">
        <f t="shared" si="10"/>
        <v>0</v>
      </c>
      <c r="J156" s="74">
        <f t="shared" si="11"/>
        <v>894.95</v>
      </c>
      <c r="K156" s="78">
        <f t="shared" si="9"/>
        <v>0.1499981004482942</v>
      </c>
    </row>
    <row r="157" spans="1:11" x14ac:dyDescent="0.2">
      <c r="A157">
        <v>3509</v>
      </c>
      <c r="B157">
        <v>272</v>
      </c>
      <c r="C157" s="73">
        <v>3143.83</v>
      </c>
      <c r="D157" s="73">
        <v>2845.83</v>
      </c>
      <c r="E157" s="73">
        <v>298</v>
      </c>
      <c r="F157">
        <v>471.57</v>
      </c>
      <c r="G157" s="73">
        <v>-173.57</v>
      </c>
      <c r="H157" s="73">
        <v>-173.57</v>
      </c>
      <c r="I157" s="77">
        <f t="shared" si="10"/>
        <v>0</v>
      </c>
      <c r="J157" s="74">
        <f t="shared" si="11"/>
        <v>2672.2599999999998</v>
      </c>
      <c r="K157" s="78">
        <f t="shared" si="9"/>
        <v>0.14999856862489383</v>
      </c>
    </row>
    <row r="158" spans="1:11" x14ac:dyDescent="0.2">
      <c r="A158">
        <v>3510</v>
      </c>
      <c r="B158">
        <v>169</v>
      </c>
      <c r="C158" s="73">
        <v>2375.62</v>
      </c>
      <c r="D158" s="73">
        <v>2375.62</v>
      </c>
      <c r="E158" s="73">
        <v>0</v>
      </c>
      <c r="F158">
        <v>356.34</v>
      </c>
      <c r="G158" s="73">
        <v>-356.34</v>
      </c>
      <c r="H158" s="73">
        <v>-356.34</v>
      </c>
      <c r="I158" s="77">
        <f t="shared" si="10"/>
        <v>0</v>
      </c>
      <c r="J158" s="74">
        <f t="shared" si="11"/>
        <v>2019.28</v>
      </c>
      <c r="K158" s="78">
        <f>SUM(F158/C158)</f>
        <v>0.1499987371717699</v>
      </c>
    </row>
    <row r="159" spans="1:11" x14ac:dyDescent="0.2">
      <c r="A159">
        <v>3514</v>
      </c>
      <c r="B159">
        <v>234</v>
      </c>
      <c r="C159" s="73">
        <v>2462.91</v>
      </c>
      <c r="D159" s="73">
        <v>764.91</v>
      </c>
      <c r="E159" s="73">
        <v>1698</v>
      </c>
      <c r="F159">
        <v>369.44</v>
      </c>
      <c r="G159" s="73">
        <v>1328.56</v>
      </c>
      <c r="H159" s="73">
        <v>1328.56</v>
      </c>
      <c r="I159" s="77">
        <f t="shared" si="10"/>
        <v>0</v>
      </c>
      <c r="J159" s="74">
        <f t="shared" si="11"/>
        <v>2093.4699999999998</v>
      </c>
      <c r="K159" s="78">
        <f t="shared" ref="K159:K198" si="12">SUM(F159/C159)</f>
        <v>0.15000142108319023</v>
      </c>
    </row>
    <row r="160" spans="1:11" x14ac:dyDescent="0.2">
      <c r="A160">
        <v>3525</v>
      </c>
      <c r="B160">
        <v>101</v>
      </c>
      <c r="C160" s="73">
        <v>1133</v>
      </c>
      <c r="D160" s="73">
        <v>270</v>
      </c>
      <c r="E160" s="73">
        <v>863</v>
      </c>
      <c r="F160">
        <v>169.95</v>
      </c>
      <c r="G160" s="73">
        <v>693.05</v>
      </c>
      <c r="H160" s="73">
        <v>693.05</v>
      </c>
      <c r="I160" s="77">
        <f t="shared" si="10"/>
        <v>0</v>
      </c>
      <c r="J160" s="74">
        <f t="shared" si="11"/>
        <v>963.05</v>
      </c>
      <c r="K160" s="78">
        <f t="shared" si="12"/>
        <v>0.15</v>
      </c>
    </row>
    <row r="161" spans="1:11" x14ac:dyDescent="0.2">
      <c r="A161">
        <v>3539</v>
      </c>
      <c r="B161">
        <v>40</v>
      </c>
      <c r="C161" s="73">
        <v>439.95</v>
      </c>
      <c r="D161" s="73">
        <v>410.95</v>
      </c>
      <c r="E161" s="73">
        <v>29</v>
      </c>
      <c r="F161">
        <v>74.790000000000006</v>
      </c>
      <c r="G161" s="73">
        <v>-45.79</v>
      </c>
      <c r="H161" s="73">
        <v>-45.79</v>
      </c>
      <c r="I161" s="77">
        <f t="shared" si="10"/>
        <v>0</v>
      </c>
      <c r="J161" s="74">
        <f t="shared" si="11"/>
        <v>365.15999999999997</v>
      </c>
      <c r="K161" s="78">
        <f t="shared" si="12"/>
        <v>0.1699965905216502</v>
      </c>
    </row>
    <row r="162" spans="1:11" x14ac:dyDescent="0.2">
      <c r="A162">
        <v>3556</v>
      </c>
      <c r="B162">
        <v>23</v>
      </c>
      <c r="C162" s="73">
        <v>327.98</v>
      </c>
      <c r="D162" s="73">
        <v>327.98</v>
      </c>
      <c r="E162" s="73">
        <v>0</v>
      </c>
      <c r="F162">
        <v>49.2</v>
      </c>
      <c r="G162" s="73">
        <v>-49.2</v>
      </c>
      <c r="H162" s="73">
        <v>-49.2</v>
      </c>
      <c r="I162" s="77">
        <f t="shared" si="10"/>
        <v>0</v>
      </c>
      <c r="J162" s="74">
        <f t="shared" si="11"/>
        <v>278.78000000000003</v>
      </c>
      <c r="K162" s="78">
        <f t="shared" si="12"/>
        <v>0.15000914689920117</v>
      </c>
    </row>
    <row r="163" spans="1:11" x14ac:dyDescent="0.2">
      <c r="A163">
        <v>3557</v>
      </c>
      <c r="B163">
        <v>32</v>
      </c>
      <c r="C163" s="73">
        <v>427.95</v>
      </c>
      <c r="D163" s="73">
        <v>427.95</v>
      </c>
      <c r="E163" s="73">
        <v>0</v>
      </c>
      <c r="F163">
        <v>64.19</v>
      </c>
      <c r="G163" s="73">
        <v>-64.19</v>
      </c>
      <c r="H163" s="73">
        <v>-64.19</v>
      </c>
      <c r="I163" s="77">
        <f t="shared" si="10"/>
        <v>0</v>
      </c>
      <c r="J163" s="74">
        <f t="shared" si="11"/>
        <v>363.76</v>
      </c>
      <c r="K163" s="78">
        <f t="shared" si="12"/>
        <v>0.14999415819605094</v>
      </c>
    </row>
    <row r="164" spans="1:11" x14ac:dyDescent="0.2">
      <c r="A164">
        <v>3574</v>
      </c>
      <c r="B164">
        <v>38</v>
      </c>
      <c r="C164" s="73">
        <v>449.95</v>
      </c>
      <c r="D164" s="73">
        <v>449.95</v>
      </c>
      <c r="E164" s="73">
        <v>0</v>
      </c>
      <c r="F164">
        <v>67.489999999999995</v>
      </c>
      <c r="G164" s="73">
        <v>-67.489999999999995</v>
      </c>
      <c r="H164" s="73">
        <v>-67.489999999999995</v>
      </c>
      <c r="I164" s="77">
        <f t="shared" si="10"/>
        <v>0</v>
      </c>
      <c r="J164" s="74">
        <f t="shared" si="11"/>
        <v>382.46</v>
      </c>
      <c r="K164" s="78">
        <f t="shared" si="12"/>
        <v>0.1499944438270919</v>
      </c>
    </row>
    <row r="165" spans="1:11" x14ac:dyDescent="0.2">
      <c r="A165">
        <v>3590</v>
      </c>
      <c r="B165">
        <v>113</v>
      </c>
      <c r="C165" s="73">
        <v>1182.98</v>
      </c>
      <c r="D165" s="73">
        <v>387.98</v>
      </c>
      <c r="E165" s="73">
        <v>795</v>
      </c>
      <c r="F165">
        <v>177.45</v>
      </c>
      <c r="G165" s="73">
        <v>617.54999999999995</v>
      </c>
      <c r="H165" s="73">
        <v>617.54999999999995</v>
      </c>
      <c r="I165" s="77">
        <f t="shared" si="10"/>
        <v>0</v>
      </c>
      <c r="J165" s="74">
        <f t="shared" si="11"/>
        <v>1005.53</v>
      </c>
      <c r="K165" s="78">
        <f t="shared" si="12"/>
        <v>0.15000253596848637</v>
      </c>
    </row>
    <row r="166" spans="1:11" x14ac:dyDescent="0.2">
      <c r="A166">
        <v>3593</v>
      </c>
      <c r="B166">
        <v>207</v>
      </c>
      <c r="C166" s="73">
        <v>2252.9499999999998</v>
      </c>
      <c r="D166" s="73">
        <v>521.95000000000005</v>
      </c>
      <c r="E166" s="73">
        <v>1731</v>
      </c>
      <c r="F166">
        <v>337.94</v>
      </c>
      <c r="G166" s="73">
        <v>1393.06</v>
      </c>
      <c r="H166" s="73">
        <v>1393.06</v>
      </c>
      <c r="I166" s="77">
        <f t="shared" si="10"/>
        <v>0</v>
      </c>
      <c r="J166" s="74">
        <f t="shared" si="11"/>
        <v>1915.01</v>
      </c>
      <c r="K166" s="78">
        <f t="shared" si="12"/>
        <v>0.14999889034377151</v>
      </c>
    </row>
    <row r="167" spans="1:11" x14ac:dyDescent="0.2">
      <c r="A167">
        <v>3594</v>
      </c>
      <c r="B167">
        <v>5</v>
      </c>
      <c r="C167" s="73">
        <v>71</v>
      </c>
      <c r="D167" s="73">
        <v>71</v>
      </c>
      <c r="E167" s="73">
        <v>0</v>
      </c>
      <c r="F167">
        <v>10.65</v>
      </c>
      <c r="G167" s="73">
        <v>-10.65</v>
      </c>
      <c r="H167" s="73">
        <v>-10.65</v>
      </c>
      <c r="I167" s="77">
        <f t="shared" si="10"/>
        <v>0</v>
      </c>
      <c r="J167" s="74">
        <f t="shared" si="11"/>
        <v>60.35</v>
      </c>
      <c r="K167" s="78">
        <f t="shared" si="12"/>
        <v>0.15</v>
      </c>
    </row>
    <row r="168" spans="1:11" x14ac:dyDescent="0.2">
      <c r="A168">
        <v>3603</v>
      </c>
      <c r="B168">
        <v>37</v>
      </c>
      <c r="C168" s="73">
        <v>388</v>
      </c>
      <c r="D168" s="73">
        <v>0</v>
      </c>
      <c r="E168" s="73">
        <v>388</v>
      </c>
      <c r="F168">
        <v>58.2</v>
      </c>
      <c r="G168" s="73">
        <v>329.8</v>
      </c>
      <c r="H168" s="73">
        <v>329.8</v>
      </c>
      <c r="I168" s="77">
        <f t="shared" si="10"/>
        <v>0</v>
      </c>
      <c r="J168" s="74">
        <f t="shared" si="11"/>
        <v>329.8</v>
      </c>
      <c r="K168" s="78">
        <f t="shared" si="12"/>
        <v>0.15</v>
      </c>
    </row>
    <row r="169" spans="1:11" x14ac:dyDescent="0.2">
      <c r="A169">
        <v>3625</v>
      </c>
      <c r="B169">
        <v>54</v>
      </c>
      <c r="C169" s="73">
        <v>548</v>
      </c>
      <c r="D169" s="73">
        <v>149</v>
      </c>
      <c r="E169" s="73">
        <v>399</v>
      </c>
      <c r="F169">
        <v>82.2</v>
      </c>
      <c r="G169" s="73">
        <v>316.8</v>
      </c>
      <c r="H169" s="73">
        <v>316.8</v>
      </c>
      <c r="I169" s="77">
        <f t="shared" si="10"/>
        <v>0</v>
      </c>
      <c r="J169" s="74">
        <f t="shared" si="11"/>
        <v>465.8</v>
      </c>
      <c r="K169" s="78">
        <f t="shared" si="12"/>
        <v>0.15</v>
      </c>
    </row>
    <row r="170" spans="1:11" x14ac:dyDescent="0.2">
      <c r="A170">
        <v>3626</v>
      </c>
      <c r="B170">
        <v>127</v>
      </c>
      <c r="C170" s="73">
        <v>1582.94</v>
      </c>
      <c r="D170" s="73">
        <v>1007.94</v>
      </c>
      <c r="E170" s="73">
        <v>575</v>
      </c>
      <c r="F170">
        <v>237.44</v>
      </c>
      <c r="G170" s="73">
        <v>337.56</v>
      </c>
      <c r="H170" s="73">
        <v>337.56</v>
      </c>
      <c r="I170" s="77">
        <f t="shared" si="10"/>
        <v>0</v>
      </c>
      <c r="J170" s="74">
        <f t="shared" si="11"/>
        <v>1345.5</v>
      </c>
      <c r="K170" s="78">
        <f t="shared" si="12"/>
        <v>0.14999936826411614</v>
      </c>
    </row>
    <row r="171" spans="1:11" x14ac:dyDescent="0.2">
      <c r="A171">
        <v>3630</v>
      </c>
      <c r="B171">
        <v>63</v>
      </c>
      <c r="C171" s="73">
        <v>708.96</v>
      </c>
      <c r="D171" s="73">
        <v>613.96</v>
      </c>
      <c r="E171" s="73">
        <v>95</v>
      </c>
      <c r="F171">
        <v>106.34</v>
      </c>
      <c r="G171" s="73">
        <v>-11.34</v>
      </c>
      <c r="H171" s="73">
        <v>-11.34</v>
      </c>
      <c r="I171" s="77">
        <f t="shared" si="10"/>
        <v>0</v>
      </c>
      <c r="J171" s="74">
        <f t="shared" si="11"/>
        <v>602.62</v>
      </c>
      <c r="K171" s="78">
        <f t="shared" si="12"/>
        <v>0.14999435793274657</v>
      </c>
    </row>
    <row r="172" spans="1:11" x14ac:dyDescent="0.2">
      <c r="A172">
        <v>3683</v>
      </c>
      <c r="B172">
        <v>135</v>
      </c>
      <c r="C172" s="73">
        <v>1696.93</v>
      </c>
      <c r="D172" s="73">
        <v>1696.93</v>
      </c>
      <c r="E172" s="73">
        <v>0</v>
      </c>
      <c r="F172">
        <v>254.54</v>
      </c>
      <c r="G172" s="73">
        <v>-254.54</v>
      </c>
      <c r="H172" s="73">
        <v>-254.54</v>
      </c>
      <c r="I172" s="77">
        <f t="shared" si="10"/>
        <v>0</v>
      </c>
      <c r="J172" s="74">
        <f t="shared" si="11"/>
        <v>1442.39</v>
      </c>
      <c r="K172" s="78">
        <f t="shared" si="12"/>
        <v>0.15000029464974984</v>
      </c>
    </row>
    <row r="173" spans="1:11" x14ac:dyDescent="0.2">
      <c r="A173">
        <v>3708</v>
      </c>
      <c r="B173">
        <v>476</v>
      </c>
      <c r="C173" s="73">
        <v>4988.9399999999996</v>
      </c>
      <c r="D173" s="73">
        <v>351.94</v>
      </c>
      <c r="E173" s="73">
        <v>4637</v>
      </c>
      <c r="F173">
        <v>748.34</v>
      </c>
      <c r="G173" s="73">
        <v>3888.66</v>
      </c>
      <c r="H173" s="73">
        <v>3888.66</v>
      </c>
      <c r="I173" s="77">
        <f t="shared" si="10"/>
        <v>0</v>
      </c>
      <c r="J173" s="74">
        <f t="shared" si="11"/>
        <v>4240.5999999999995</v>
      </c>
      <c r="K173" s="78">
        <f t="shared" si="12"/>
        <v>0.14999979955661927</v>
      </c>
    </row>
    <row r="174" spans="1:11" x14ac:dyDescent="0.2">
      <c r="A174">
        <v>3711</v>
      </c>
      <c r="B174">
        <v>75</v>
      </c>
      <c r="C174" s="73">
        <v>844.9</v>
      </c>
      <c r="D174" s="73">
        <v>706.9</v>
      </c>
      <c r="E174" s="73">
        <v>138</v>
      </c>
      <c r="F174">
        <v>143.63</v>
      </c>
      <c r="G174" s="73">
        <v>-5.63</v>
      </c>
      <c r="H174" s="73">
        <v>-5.63</v>
      </c>
      <c r="I174" s="77">
        <f t="shared" si="10"/>
        <v>0</v>
      </c>
      <c r="J174" s="74">
        <f t="shared" si="11"/>
        <v>701.27</v>
      </c>
      <c r="K174" s="78">
        <f t="shared" si="12"/>
        <v>0.16999644928393892</v>
      </c>
    </row>
    <row r="175" spans="1:11" x14ac:dyDescent="0.2">
      <c r="A175">
        <v>3723</v>
      </c>
      <c r="B175">
        <v>68</v>
      </c>
      <c r="C175" s="73">
        <v>851.97</v>
      </c>
      <c r="D175" s="73">
        <v>851.97</v>
      </c>
      <c r="E175" s="73">
        <v>0</v>
      </c>
      <c r="F175">
        <v>127.8</v>
      </c>
      <c r="G175" s="73">
        <v>-127.8</v>
      </c>
      <c r="H175" s="73">
        <v>-127.8</v>
      </c>
      <c r="I175" s="77">
        <f t="shared" si="10"/>
        <v>0</v>
      </c>
      <c r="J175" s="74">
        <f t="shared" si="11"/>
        <v>724.17000000000007</v>
      </c>
      <c r="K175" s="78">
        <f t="shared" si="12"/>
        <v>0.15000528187612239</v>
      </c>
    </row>
    <row r="176" spans="1:11" x14ac:dyDescent="0.2">
      <c r="A176">
        <v>3748</v>
      </c>
      <c r="B176">
        <v>261</v>
      </c>
      <c r="C176" s="73">
        <v>3007.84</v>
      </c>
      <c r="D176" s="73">
        <v>2241.84</v>
      </c>
      <c r="E176" s="73">
        <v>766</v>
      </c>
      <c r="F176">
        <v>451.18</v>
      </c>
      <c r="G176" s="73">
        <v>314.82</v>
      </c>
      <c r="H176" s="73">
        <v>314.82</v>
      </c>
      <c r="I176" s="77">
        <f t="shared" si="10"/>
        <v>0</v>
      </c>
      <c r="J176" s="74">
        <f t="shared" si="11"/>
        <v>2556.6600000000003</v>
      </c>
      <c r="K176" s="78">
        <f t="shared" si="12"/>
        <v>0.15000132985797116</v>
      </c>
    </row>
    <row r="177" spans="1:11" x14ac:dyDescent="0.2">
      <c r="A177">
        <v>3757</v>
      </c>
      <c r="B177">
        <v>196</v>
      </c>
      <c r="C177" s="73">
        <v>2288.92</v>
      </c>
      <c r="D177" s="73">
        <v>1448.92</v>
      </c>
      <c r="E177" s="73">
        <v>840</v>
      </c>
      <c r="F177">
        <v>389.12</v>
      </c>
      <c r="G177" s="73">
        <v>450.88</v>
      </c>
      <c r="H177" s="73">
        <v>450.88</v>
      </c>
      <c r="I177" s="77">
        <f t="shared" si="10"/>
        <v>0</v>
      </c>
      <c r="J177" s="74">
        <f t="shared" si="11"/>
        <v>1899.8000000000002</v>
      </c>
      <c r="K177" s="78">
        <f t="shared" si="12"/>
        <v>0.1700015727941562</v>
      </c>
    </row>
    <row r="178" spans="1:11" x14ac:dyDescent="0.2">
      <c r="A178">
        <v>3758</v>
      </c>
      <c r="B178">
        <v>39</v>
      </c>
      <c r="C178" s="73">
        <v>416</v>
      </c>
      <c r="D178" s="73">
        <v>236</v>
      </c>
      <c r="E178" s="73">
        <v>180</v>
      </c>
      <c r="F178">
        <v>62.4</v>
      </c>
      <c r="G178" s="73">
        <v>117.6</v>
      </c>
      <c r="H178" s="73">
        <v>117.6</v>
      </c>
      <c r="I178" s="77">
        <f t="shared" si="10"/>
        <v>0</v>
      </c>
      <c r="J178" s="74">
        <f t="shared" si="11"/>
        <v>353.6</v>
      </c>
      <c r="K178" s="78">
        <f t="shared" si="12"/>
        <v>0.15</v>
      </c>
    </row>
    <row r="179" spans="1:11" x14ac:dyDescent="0.2">
      <c r="A179">
        <v>3761</v>
      </c>
      <c r="B179">
        <v>89</v>
      </c>
      <c r="C179" s="73">
        <v>1099.99</v>
      </c>
      <c r="D179" s="73">
        <v>703.99</v>
      </c>
      <c r="E179" s="73">
        <v>396</v>
      </c>
      <c r="F179">
        <v>165</v>
      </c>
      <c r="G179" s="73">
        <v>231</v>
      </c>
      <c r="H179" s="73">
        <v>231</v>
      </c>
      <c r="I179" s="77">
        <f t="shared" si="10"/>
        <v>0</v>
      </c>
      <c r="J179" s="74">
        <f t="shared" si="11"/>
        <v>934.99</v>
      </c>
      <c r="K179" s="78">
        <f t="shared" si="12"/>
        <v>0.15000136364876043</v>
      </c>
    </row>
    <row r="180" spans="1:11" x14ac:dyDescent="0.2">
      <c r="A180">
        <v>3763</v>
      </c>
      <c r="B180">
        <v>39</v>
      </c>
      <c r="C180" s="73">
        <v>470.98</v>
      </c>
      <c r="D180" s="73">
        <v>470.98</v>
      </c>
      <c r="E180" s="73">
        <v>0</v>
      </c>
      <c r="F180">
        <v>70.650000000000006</v>
      </c>
      <c r="G180" s="73">
        <v>-70.650000000000006</v>
      </c>
      <c r="H180" s="73">
        <v>-70.650000000000006</v>
      </c>
      <c r="I180" s="77">
        <f t="shared" si="10"/>
        <v>0</v>
      </c>
      <c r="J180" s="74">
        <f t="shared" si="11"/>
        <v>400.33000000000004</v>
      </c>
      <c r="K180" s="78">
        <f t="shared" si="12"/>
        <v>0.15000636969722705</v>
      </c>
    </row>
    <row r="181" spans="1:11" x14ac:dyDescent="0.2">
      <c r="A181">
        <v>3765</v>
      </c>
      <c r="B181">
        <v>65</v>
      </c>
      <c r="C181" s="73">
        <v>770.89</v>
      </c>
      <c r="D181" s="73">
        <v>466.89</v>
      </c>
      <c r="E181" s="73">
        <v>304</v>
      </c>
      <c r="F181">
        <v>115.63</v>
      </c>
      <c r="G181" s="73">
        <v>188.37</v>
      </c>
      <c r="H181" s="73">
        <v>188.37</v>
      </c>
      <c r="I181" s="77">
        <f t="shared" si="10"/>
        <v>0</v>
      </c>
      <c r="J181" s="74">
        <f t="shared" si="11"/>
        <v>655.26</v>
      </c>
      <c r="K181" s="78">
        <f t="shared" si="12"/>
        <v>0.14999545979322601</v>
      </c>
    </row>
    <row r="182" spans="1:11" x14ac:dyDescent="0.2">
      <c r="A182">
        <v>3766</v>
      </c>
      <c r="B182">
        <v>99</v>
      </c>
      <c r="C182" s="73">
        <v>1239.97</v>
      </c>
      <c r="D182" s="73">
        <v>890.97</v>
      </c>
      <c r="E182" s="73">
        <v>349</v>
      </c>
      <c r="F182">
        <v>186</v>
      </c>
      <c r="G182" s="73">
        <v>163</v>
      </c>
      <c r="H182" s="73">
        <v>163</v>
      </c>
      <c r="I182" s="77">
        <f t="shared" si="10"/>
        <v>0</v>
      </c>
      <c r="J182" s="74">
        <f t="shared" si="11"/>
        <v>1053.97</v>
      </c>
      <c r="K182" s="78">
        <f t="shared" si="12"/>
        <v>0.15000362912005935</v>
      </c>
    </row>
    <row r="183" spans="1:11" x14ac:dyDescent="0.2">
      <c r="A183">
        <v>3768</v>
      </c>
      <c r="B183">
        <v>258</v>
      </c>
      <c r="C183" s="73">
        <v>2722.99</v>
      </c>
      <c r="D183" s="73">
        <v>741.99</v>
      </c>
      <c r="E183" s="73">
        <v>1981</v>
      </c>
      <c r="F183">
        <v>408.45</v>
      </c>
      <c r="G183" s="73">
        <v>1572.55</v>
      </c>
      <c r="H183" s="73">
        <v>1572.55</v>
      </c>
      <c r="I183" s="77">
        <f t="shared" si="10"/>
        <v>0</v>
      </c>
      <c r="J183" s="74">
        <f t="shared" si="11"/>
        <v>2314.54</v>
      </c>
      <c r="K183" s="78">
        <f t="shared" si="12"/>
        <v>0.15000055086504174</v>
      </c>
    </row>
    <row r="184" spans="1:11" x14ac:dyDescent="0.2">
      <c r="A184">
        <v>3776</v>
      </c>
      <c r="B184">
        <v>8</v>
      </c>
      <c r="C184" s="73">
        <v>118</v>
      </c>
      <c r="D184" s="73">
        <v>118</v>
      </c>
      <c r="E184" s="73">
        <v>0</v>
      </c>
      <c r="F184">
        <v>17.7</v>
      </c>
      <c r="G184" s="73">
        <v>-17.7</v>
      </c>
      <c r="H184" s="73">
        <v>-17.7</v>
      </c>
      <c r="I184" s="77">
        <f t="shared" si="10"/>
        <v>0</v>
      </c>
      <c r="J184" s="74">
        <f t="shared" si="11"/>
        <v>100.3</v>
      </c>
      <c r="K184" s="78">
        <f t="shared" si="12"/>
        <v>0.15</v>
      </c>
    </row>
    <row r="185" spans="1:11" x14ac:dyDescent="0.2">
      <c r="A185">
        <v>3796</v>
      </c>
      <c r="B185">
        <v>30</v>
      </c>
      <c r="C185" s="73">
        <v>339.99</v>
      </c>
      <c r="D185" s="73">
        <v>54.99</v>
      </c>
      <c r="E185" s="73">
        <v>285</v>
      </c>
      <c r="F185">
        <v>51</v>
      </c>
      <c r="G185" s="73">
        <v>234</v>
      </c>
      <c r="H185" s="73">
        <v>234</v>
      </c>
      <c r="I185" s="77">
        <f t="shared" si="10"/>
        <v>0</v>
      </c>
      <c r="J185" s="74">
        <f t="shared" si="11"/>
        <v>288.99</v>
      </c>
      <c r="K185" s="78">
        <f t="shared" si="12"/>
        <v>0.15000441189446748</v>
      </c>
    </row>
    <row r="186" spans="1:11" x14ac:dyDescent="0.2">
      <c r="A186">
        <v>3815</v>
      </c>
      <c r="B186">
        <v>284</v>
      </c>
      <c r="C186" s="73">
        <v>3410.86</v>
      </c>
      <c r="D186" s="73">
        <v>2692.86</v>
      </c>
      <c r="E186" s="73">
        <v>718</v>
      </c>
      <c r="F186">
        <v>511.63</v>
      </c>
      <c r="G186" s="73">
        <v>206.37</v>
      </c>
      <c r="H186" s="73">
        <v>206.37</v>
      </c>
      <c r="I186" s="77">
        <f t="shared" si="10"/>
        <v>0</v>
      </c>
      <c r="J186" s="74">
        <f t="shared" si="11"/>
        <v>2899.23</v>
      </c>
      <c r="K186" s="78">
        <f t="shared" si="12"/>
        <v>0.15000029318119185</v>
      </c>
    </row>
    <row r="187" spans="1:11" x14ac:dyDescent="0.2">
      <c r="A187">
        <v>3826</v>
      </c>
      <c r="B187">
        <v>154</v>
      </c>
      <c r="C187" s="73">
        <v>1898.8</v>
      </c>
      <c r="D187" s="73">
        <v>1659.8</v>
      </c>
      <c r="E187" s="73">
        <v>239</v>
      </c>
      <c r="F187">
        <v>284.82</v>
      </c>
      <c r="G187" s="73">
        <v>-45.82</v>
      </c>
      <c r="H187" s="73">
        <v>-45.82</v>
      </c>
      <c r="I187" s="77">
        <f t="shared" si="10"/>
        <v>0</v>
      </c>
      <c r="J187" s="74">
        <f t="shared" si="11"/>
        <v>1613.98</v>
      </c>
      <c r="K187" s="78">
        <f t="shared" si="12"/>
        <v>0.15</v>
      </c>
    </row>
    <row r="188" spans="1:11" x14ac:dyDescent="0.2">
      <c r="A188">
        <v>3838</v>
      </c>
      <c r="B188">
        <v>11</v>
      </c>
      <c r="C188" s="73">
        <v>165</v>
      </c>
      <c r="D188" s="73">
        <v>165</v>
      </c>
      <c r="E188" s="73">
        <v>0</v>
      </c>
      <c r="F188">
        <v>24.75</v>
      </c>
      <c r="G188" s="73">
        <v>-24.75</v>
      </c>
      <c r="H188" s="73">
        <v>-24.75</v>
      </c>
      <c r="I188" s="77">
        <f t="shared" si="10"/>
        <v>0</v>
      </c>
      <c r="J188" s="74">
        <f t="shared" si="11"/>
        <v>140.25</v>
      </c>
      <c r="K188" s="78">
        <f t="shared" si="12"/>
        <v>0.15</v>
      </c>
    </row>
    <row r="189" spans="1:11" x14ac:dyDescent="0.2">
      <c r="A189">
        <v>3844</v>
      </c>
      <c r="B189">
        <v>68</v>
      </c>
      <c r="C189" s="73">
        <v>705.98</v>
      </c>
      <c r="D189" s="73">
        <v>279.98</v>
      </c>
      <c r="E189" s="73">
        <v>426</v>
      </c>
      <c r="F189">
        <v>105.9</v>
      </c>
      <c r="G189" s="73">
        <v>320.10000000000002</v>
      </c>
      <c r="H189" s="73">
        <v>320.10000000000002</v>
      </c>
      <c r="I189" s="77">
        <f t="shared" si="10"/>
        <v>0</v>
      </c>
      <c r="J189" s="74">
        <f t="shared" si="11"/>
        <v>600.08000000000004</v>
      </c>
      <c r="K189" s="78">
        <f t="shared" si="12"/>
        <v>0.15000424941216464</v>
      </c>
    </row>
    <row r="190" spans="1:11" x14ac:dyDescent="0.2">
      <c r="A190">
        <v>3846</v>
      </c>
      <c r="B190">
        <v>277</v>
      </c>
      <c r="C190" s="73">
        <v>3253.76</v>
      </c>
      <c r="D190" s="73">
        <v>1589.76</v>
      </c>
      <c r="E190" s="73">
        <v>1664</v>
      </c>
      <c r="F190">
        <v>553.14</v>
      </c>
      <c r="G190" s="73">
        <v>1110.8599999999999</v>
      </c>
      <c r="H190" s="73">
        <v>1110.8599999999999</v>
      </c>
      <c r="I190" s="77">
        <f t="shared" si="10"/>
        <v>0</v>
      </c>
      <c r="J190" s="74">
        <f t="shared" si="11"/>
        <v>2700.62</v>
      </c>
      <c r="K190" s="78">
        <f t="shared" si="12"/>
        <v>0.17000024586939416</v>
      </c>
    </row>
    <row r="191" spans="1:11" x14ac:dyDescent="0.2">
      <c r="A191">
        <v>3851</v>
      </c>
      <c r="B191">
        <v>12</v>
      </c>
      <c r="C191" s="73">
        <v>123</v>
      </c>
      <c r="D191" s="73">
        <v>123</v>
      </c>
      <c r="E191" s="73">
        <v>0</v>
      </c>
      <c r="F191">
        <v>18.45</v>
      </c>
      <c r="G191" s="73">
        <v>-18.45</v>
      </c>
      <c r="H191" s="73">
        <v>-18.45</v>
      </c>
      <c r="I191" s="77">
        <f t="shared" si="10"/>
        <v>0</v>
      </c>
      <c r="J191" s="74">
        <f t="shared" si="11"/>
        <v>104.55</v>
      </c>
      <c r="K191" s="78">
        <f t="shared" si="12"/>
        <v>0.15</v>
      </c>
    </row>
    <row r="192" spans="1:11" x14ac:dyDescent="0.2">
      <c r="A192">
        <v>3896</v>
      </c>
      <c r="B192">
        <v>35</v>
      </c>
      <c r="C192" s="73">
        <v>348</v>
      </c>
      <c r="D192" s="73">
        <v>202</v>
      </c>
      <c r="E192" s="73">
        <v>146</v>
      </c>
      <c r="F192">
        <v>52.2</v>
      </c>
      <c r="G192" s="73">
        <v>93.8</v>
      </c>
      <c r="H192" s="73">
        <v>93.8</v>
      </c>
      <c r="I192" s="77">
        <f t="shared" si="10"/>
        <v>0</v>
      </c>
      <c r="J192" s="74">
        <f t="shared" si="11"/>
        <v>295.8</v>
      </c>
      <c r="K192" s="78">
        <f t="shared" si="12"/>
        <v>0.15</v>
      </c>
    </row>
    <row r="193" spans="1:11" x14ac:dyDescent="0.2">
      <c r="A193">
        <v>3903</v>
      </c>
      <c r="B193">
        <v>111</v>
      </c>
      <c r="C193" s="73">
        <v>1303.93</v>
      </c>
      <c r="D193" s="73">
        <v>413.93</v>
      </c>
      <c r="E193" s="73">
        <v>890</v>
      </c>
      <c r="F193">
        <v>195.59</v>
      </c>
      <c r="G193" s="73">
        <v>694.41</v>
      </c>
      <c r="H193" s="73">
        <v>694.41</v>
      </c>
      <c r="I193" s="77">
        <f t="shared" si="10"/>
        <v>0</v>
      </c>
      <c r="J193" s="74">
        <f t="shared" si="11"/>
        <v>1108.3399999999999</v>
      </c>
      <c r="K193" s="78">
        <f t="shared" si="12"/>
        <v>0.15000038345616712</v>
      </c>
    </row>
    <row r="194" spans="1:11" x14ac:dyDescent="0.2">
      <c r="A194">
        <v>3941</v>
      </c>
      <c r="B194">
        <v>279</v>
      </c>
      <c r="C194" s="73">
        <v>3089.97</v>
      </c>
      <c r="D194" s="73">
        <v>988.97</v>
      </c>
      <c r="E194" s="73">
        <v>2101</v>
      </c>
      <c r="F194">
        <v>463.5</v>
      </c>
      <c r="G194" s="73">
        <v>1637.5</v>
      </c>
      <c r="H194" s="73">
        <v>1637.5</v>
      </c>
      <c r="I194" s="77">
        <f t="shared" si="10"/>
        <v>0</v>
      </c>
      <c r="J194" s="74">
        <f t="shared" si="11"/>
        <v>2626.4700000000003</v>
      </c>
      <c r="K194" s="78">
        <f t="shared" si="12"/>
        <v>0.1500014563248187</v>
      </c>
    </row>
    <row r="195" spans="1:11" x14ac:dyDescent="0.2">
      <c r="A195">
        <v>3954</v>
      </c>
      <c r="B195">
        <v>4</v>
      </c>
      <c r="C195" s="73">
        <v>45</v>
      </c>
      <c r="D195" s="73">
        <v>45</v>
      </c>
      <c r="E195" s="73">
        <v>0</v>
      </c>
      <c r="F195">
        <v>6.75</v>
      </c>
      <c r="G195" s="73">
        <v>-6.75</v>
      </c>
      <c r="H195" s="73">
        <v>-6.75</v>
      </c>
      <c r="I195" s="77">
        <f t="shared" ref="I195:I198" si="13">SUM(G195-H195)</f>
        <v>0</v>
      </c>
      <c r="J195" s="74">
        <f t="shared" si="11"/>
        <v>38.25</v>
      </c>
      <c r="K195" s="78">
        <f t="shared" si="12"/>
        <v>0.15</v>
      </c>
    </row>
    <row r="196" spans="1:11" x14ac:dyDescent="0.2">
      <c r="A196">
        <v>3955</v>
      </c>
      <c r="B196">
        <v>154</v>
      </c>
      <c r="C196" s="73">
        <v>1710.89</v>
      </c>
      <c r="D196" s="73">
        <v>1377.89</v>
      </c>
      <c r="E196" s="73">
        <v>333</v>
      </c>
      <c r="F196">
        <v>256.63</v>
      </c>
      <c r="G196" s="73">
        <v>76.37</v>
      </c>
      <c r="H196" s="73">
        <v>76.37</v>
      </c>
      <c r="I196" s="77">
        <f t="shared" si="13"/>
        <v>0</v>
      </c>
      <c r="J196" s="74">
        <f t="shared" si="11"/>
        <v>1454.2600000000002</v>
      </c>
      <c r="K196" s="78">
        <f t="shared" si="12"/>
        <v>0.14999795428110516</v>
      </c>
    </row>
    <row r="197" spans="1:11" x14ac:dyDescent="0.2">
      <c r="A197">
        <v>3962</v>
      </c>
      <c r="B197">
        <v>181</v>
      </c>
      <c r="C197" s="73">
        <v>1973.99</v>
      </c>
      <c r="D197" s="73">
        <v>1175.99</v>
      </c>
      <c r="E197" s="73">
        <v>798</v>
      </c>
      <c r="F197">
        <v>296.10000000000002</v>
      </c>
      <c r="G197" s="73">
        <v>501.9</v>
      </c>
      <c r="H197" s="73">
        <v>501.9</v>
      </c>
      <c r="I197" s="77">
        <f t="shared" si="13"/>
        <v>0</v>
      </c>
      <c r="J197" s="74">
        <f t="shared" si="11"/>
        <v>1677.8899999999999</v>
      </c>
      <c r="K197" s="78">
        <f t="shared" si="12"/>
        <v>0.15000075988226891</v>
      </c>
    </row>
    <row r="198" spans="1:11" x14ac:dyDescent="0.2">
      <c r="A198">
        <v>3995</v>
      </c>
      <c r="B198">
        <v>389</v>
      </c>
      <c r="C198" s="73">
        <v>3900</v>
      </c>
      <c r="D198" s="73">
        <v>354</v>
      </c>
      <c r="E198" s="73">
        <v>3546</v>
      </c>
      <c r="F198">
        <v>585</v>
      </c>
      <c r="G198" s="73">
        <v>2961</v>
      </c>
      <c r="H198" s="73">
        <v>2961</v>
      </c>
      <c r="I198" s="77">
        <f t="shared" si="13"/>
        <v>0</v>
      </c>
      <c r="J198" s="74">
        <f t="shared" si="11"/>
        <v>3315</v>
      </c>
      <c r="K198" s="78">
        <f t="shared" si="12"/>
        <v>0.15</v>
      </c>
    </row>
    <row r="199" spans="1:11" x14ac:dyDescent="0.2">
      <c r="A199"/>
      <c r="B199"/>
      <c r="C199" s="73"/>
      <c r="D199" s="73"/>
      <c r="E199" s="73"/>
      <c r="F199"/>
      <c r="G199" s="73"/>
      <c r="H199" s="73"/>
      <c r="I199" s="77"/>
    </row>
    <row r="200" spans="1:11" x14ac:dyDescent="0.2">
      <c r="C200" s="68"/>
      <c r="D200" s="68"/>
      <c r="E200" s="68"/>
      <c r="G200" s="68"/>
      <c r="H200" s="68"/>
      <c r="I200" s="76"/>
      <c r="J200" s="69"/>
      <c r="K200" s="79"/>
    </row>
    <row r="201" spans="1:11" x14ac:dyDescent="0.2">
      <c r="C201" s="68"/>
      <c r="D201" s="68"/>
      <c r="E201" s="68"/>
      <c r="G201" s="68"/>
      <c r="H201" s="68"/>
      <c r="I201" s="76"/>
      <c r="J201" s="69"/>
      <c r="K201" s="79"/>
    </row>
    <row r="202" spans="1:11" x14ac:dyDescent="0.2">
      <c r="C202" s="68"/>
      <c r="D202" s="68"/>
      <c r="E202" s="68"/>
      <c r="G202" s="68"/>
      <c r="H202" s="68"/>
      <c r="I202" s="76"/>
      <c r="J202" s="69"/>
      <c r="K202" s="79"/>
    </row>
    <row r="203" spans="1:11" x14ac:dyDescent="0.2">
      <c r="C203" s="68"/>
      <c r="D203" s="68"/>
      <c r="E203" s="68"/>
      <c r="G203" s="68"/>
      <c r="H203" s="68"/>
      <c r="I203" s="76"/>
      <c r="J203" s="69"/>
      <c r="K203" s="79"/>
    </row>
    <row r="204" spans="1:11" x14ac:dyDescent="0.2">
      <c r="C204" s="68"/>
      <c r="D204" s="68"/>
      <c r="E204" s="68"/>
      <c r="G204" s="68"/>
      <c r="H204" s="68"/>
      <c r="I204" s="76"/>
      <c r="J204" s="69"/>
      <c r="K204" s="79"/>
    </row>
    <row r="205" spans="1:11" x14ac:dyDescent="0.2">
      <c r="C205" s="68"/>
      <c r="D205" s="68"/>
      <c r="E205" s="68"/>
      <c r="G205" s="68"/>
      <c r="H205" s="68"/>
      <c r="I205" s="76"/>
      <c r="J205" s="69"/>
      <c r="K205" s="79"/>
    </row>
    <row r="206" spans="1:11" x14ac:dyDescent="0.2">
      <c r="C206" s="68"/>
      <c r="D206" s="68"/>
      <c r="E206" s="68"/>
      <c r="G206" s="68"/>
      <c r="H206" s="68"/>
      <c r="I206" s="76"/>
      <c r="J206" s="69"/>
      <c r="K206" s="79"/>
    </row>
    <row r="207" spans="1:11" x14ac:dyDescent="0.2">
      <c r="C207" s="68"/>
      <c r="D207" s="68"/>
      <c r="E207" s="68"/>
      <c r="G207" s="68"/>
      <c r="H207" s="68"/>
      <c r="I207" s="76"/>
      <c r="J207" s="69"/>
      <c r="K207" s="79"/>
    </row>
    <row r="208" spans="1:11" x14ac:dyDescent="0.2">
      <c r="C208" s="68"/>
      <c r="D208" s="68"/>
      <c r="E208" s="68"/>
      <c r="G208" s="68"/>
      <c r="H208" s="68"/>
      <c r="I208" s="76"/>
      <c r="J208" s="69"/>
      <c r="K208" s="79"/>
    </row>
    <row r="209" spans="3:11" x14ac:dyDescent="0.2">
      <c r="C209" s="68"/>
      <c r="D209" s="68"/>
      <c r="E209" s="68"/>
      <c r="G209" s="68"/>
      <c r="H209" s="68"/>
      <c r="I209" s="76"/>
      <c r="J209" s="69"/>
      <c r="K209" s="79"/>
    </row>
    <row r="210" spans="3:11" x14ac:dyDescent="0.2">
      <c r="C210" s="68"/>
      <c r="D210" s="68"/>
      <c r="E210" s="68"/>
      <c r="G210" s="68"/>
      <c r="H210" s="68"/>
      <c r="I210" s="76"/>
      <c r="J210" s="69"/>
      <c r="K210" s="79"/>
    </row>
    <row r="211" spans="3:11" x14ac:dyDescent="0.2">
      <c r="I211" s="76"/>
      <c r="J211" s="69"/>
      <c r="K211" s="79"/>
    </row>
    <row r="212" spans="3:11" x14ac:dyDescent="0.2">
      <c r="I212" s="76"/>
      <c r="J212" s="69"/>
      <c r="K212" s="79"/>
    </row>
    <row r="213" spans="3:11" x14ac:dyDescent="0.2">
      <c r="I213" s="67"/>
      <c r="K213" s="67"/>
    </row>
    <row r="214" spans="3:11" x14ac:dyDescent="0.2">
      <c r="I214" s="67"/>
      <c r="K214" s="67"/>
    </row>
    <row r="215" spans="3:11" x14ac:dyDescent="0.2">
      <c r="I215" s="67"/>
      <c r="K215" s="67"/>
    </row>
    <row r="216" spans="3:11" x14ac:dyDescent="0.2">
      <c r="I216" s="67"/>
      <c r="K216" s="67"/>
    </row>
    <row r="217" spans="3:11" x14ac:dyDescent="0.2">
      <c r="I217" s="67"/>
      <c r="K217" s="67"/>
    </row>
    <row r="218" spans="3:11" x14ac:dyDescent="0.2">
      <c r="I218" s="67"/>
      <c r="K218" s="67"/>
    </row>
    <row r="219" spans="3:11" x14ac:dyDescent="0.2">
      <c r="I219" s="67"/>
      <c r="K219" s="67"/>
    </row>
    <row r="220" spans="3:11" x14ac:dyDescent="0.2">
      <c r="I220" s="67"/>
      <c r="K220" s="67"/>
    </row>
    <row r="221" spans="3:11" x14ac:dyDescent="0.2">
      <c r="I221" s="67"/>
      <c r="K221" s="67"/>
    </row>
    <row r="222" spans="3:11" x14ac:dyDescent="0.2">
      <c r="I222" s="67"/>
      <c r="K222" s="67"/>
    </row>
    <row r="223" spans="3:11" x14ac:dyDescent="0.2">
      <c r="I223" s="67"/>
      <c r="K223" s="67"/>
    </row>
    <row r="224" spans="3:11" x14ac:dyDescent="0.2">
      <c r="I224" s="67"/>
      <c r="K224" s="67"/>
    </row>
    <row r="225" s="67" customFormat="1" x14ac:dyDescent="0.2"/>
    <row r="226" s="67" customFormat="1" x14ac:dyDescent="0.2"/>
    <row r="227" s="67" customFormat="1" x14ac:dyDescent="0.2"/>
    <row r="228" s="67" customFormat="1" x14ac:dyDescent="0.2"/>
    <row r="229" s="67" customFormat="1" x14ac:dyDescent="0.2"/>
    <row r="230" s="67" customFormat="1" x14ac:dyDescent="0.2"/>
    <row r="231" s="67" customFormat="1" x14ac:dyDescent="0.2"/>
    <row r="232" s="67" customFormat="1" x14ac:dyDescent="0.2"/>
    <row r="233" s="67" customFormat="1" x14ac:dyDescent="0.2"/>
    <row r="234" s="67" customFormat="1" x14ac:dyDescent="0.2"/>
    <row r="235" s="67" customFormat="1" x14ac:dyDescent="0.2"/>
    <row r="236" s="67" customFormat="1" x14ac:dyDescent="0.2"/>
    <row r="237" s="67" customFormat="1" x14ac:dyDescent="0.2"/>
    <row r="238" s="67" customFormat="1" x14ac:dyDescent="0.2"/>
    <row r="239" s="67" customFormat="1" x14ac:dyDescent="0.2"/>
    <row r="240" s="67" customFormat="1" x14ac:dyDescent="0.2"/>
    <row r="241" s="67" customFormat="1" x14ac:dyDescent="0.2"/>
    <row r="242" s="67" customFormat="1" x14ac:dyDescent="0.2"/>
    <row r="243" s="67" customFormat="1" x14ac:dyDescent="0.2"/>
    <row r="244" s="67" customFormat="1" x14ac:dyDescent="0.2"/>
    <row r="245" s="67" customFormat="1" x14ac:dyDescent="0.2"/>
    <row r="246" s="67" customFormat="1" x14ac:dyDescent="0.2"/>
    <row r="247" s="67" customFormat="1" x14ac:dyDescent="0.2"/>
    <row r="248" s="67" customFormat="1" x14ac:dyDescent="0.2"/>
    <row r="249" s="67" customFormat="1" x14ac:dyDescent="0.2"/>
    <row r="250" s="67" customFormat="1" x14ac:dyDescent="0.2"/>
    <row r="251" s="67" customFormat="1" x14ac:dyDescent="0.2"/>
    <row r="252" s="67" customFormat="1" x14ac:dyDescent="0.2"/>
    <row r="253" s="67" customFormat="1" x14ac:dyDescent="0.2"/>
    <row r="254" s="67" customFormat="1" x14ac:dyDescent="0.2"/>
    <row r="255" s="67" customFormat="1" x14ac:dyDescent="0.2"/>
    <row r="256" s="67" customFormat="1" x14ac:dyDescent="0.2"/>
    <row r="257" s="67" customFormat="1" x14ac:dyDescent="0.2"/>
    <row r="258" s="67" customFormat="1" x14ac:dyDescent="0.2"/>
    <row r="259" s="67" customFormat="1" x14ac:dyDescent="0.2"/>
    <row r="260" s="67" customFormat="1" x14ac:dyDescent="0.2"/>
    <row r="261" s="67" customFormat="1" x14ac:dyDescent="0.2"/>
    <row r="262" s="67" customFormat="1" x14ac:dyDescent="0.2"/>
    <row r="263" s="67" customFormat="1" x14ac:dyDescent="0.2"/>
    <row r="264" s="67" customFormat="1" x14ac:dyDescent="0.2"/>
    <row r="265" s="67" customFormat="1" x14ac:dyDescent="0.2"/>
    <row r="266" s="67" customFormat="1" x14ac:dyDescent="0.2"/>
    <row r="267" s="67" customFormat="1" x14ac:dyDescent="0.2"/>
    <row r="268" s="67" customFormat="1" x14ac:dyDescent="0.2"/>
    <row r="269" s="67" customFormat="1" x14ac:dyDescent="0.2"/>
    <row r="270" s="67" customFormat="1" x14ac:dyDescent="0.2"/>
    <row r="271" s="67" customFormat="1" x14ac:dyDescent="0.2"/>
    <row r="272" s="67" customFormat="1" x14ac:dyDescent="0.2"/>
    <row r="273" s="67" customFormat="1" x14ac:dyDescent="0.2"/>
    <row r="274" s="67" customFormat="1" x14ac:dyDescent="0.2"/>
    <row r="275" s="67" customFormat="1" x14ac:dyDescent="0.2"/>
    <row r="276" s="67" customFormat="1" x14ac:dyDescent="0.2"/>
    <row r="277" s="67" customFormat="1" x14ac:dyDescent="0.2"/>
    <row r="278" s="67" customFormat="1" x14ac:dyDescent="0.2"/>
    <row r="279" s="67" customFormat="1" x14ac:dyDescent="0.2"/>
    <row r="280" s="67" customFormat="1" x14ac:dyDescent="0.2"/>
    <row r="281" s="67" customFormat="1" x14ac:dyDescent="0.2"/>
    <row r="282" s="67" customFormat="1" x14ac:dyDescent="0.2"/>
    <row r="283" s="67" customFormat="1" x14ac:dyDescent="0.2"/>
    <row r="284" s="67" customFormat="1" x14ac:dyDescent="0.2"/>
    <row r="285" s="67" customFormat="1" x14ac:dyDescent="0.2"/>
    <row r="286" s="67" customFormat="1" x14ac:dyDescent="0.2"/>
    <row r="287" s="67" customFormat="1" x14ac:dyDescent="0.2"/>
    <row r="288" s="67" customFormat="1" x14ac:dyDescent="0.2"/>
    <row r="289" s="67" customFormat="1" x14ac:dyDescent="0.2"/>
    <row r="290" s="67" customFormat="1" x14ac:dyDescent="0.2"/>
    <row r="291" s="67" customFormat="1" x14ac:dyDescent="0.2"/>
    <row r="292" s="67" customFormat="1" x14ac:dyDescent="0.2"/>
    <row r="293" s="67" customFormat="1" x14ac:dyDescent="0.2"/>
    <row r="294" s="67" customFormat="1" x14ac:dyDescent="0.2"/>
    <row r="295" s="67" customFormat="1" x14ac:dyDescent="0.2"/>
    <row r="296" s="67" customFormat="1" x14ac:dyDescent="0.2"/>
    <row r="297" s="67" customFormat="1" x14ac:dyDescent="0.2"/>
    <row r="298" s="67" customFormat="1" x14ac:dyDescent="0.2"/>
    <row r="299" s="67" customFormat="1" x14ac:dyDescent="0.2"/>
    <row r="300" s="67" customFormat="1" x14ac:dyDescent="0.2"/>
    <row r="301" s="67" customFormat="1" x14ac:dyDescent="0.2"/>
    <row r="302" s="67" customFormat="1" x14ac:dyDescent="0.2"/>
    <row r="303" s="67" customFormat="1" x14ac:dyDescent="0.2"/>
    <row r="304" s="67" customFormat="1" x14ac:dyDescent="0.2"/>
    <row r="305" s="67" customFormat="1" x14ac:dyDescent="0.2"/>
    <row r="306" s="67" customFormat="1" x14ac:dyDescent="0.2"/>
    <row r="307" s="67" customFormat="1" x14ac:dyDescent="0.2"/>
    <row r="308" s="67" customFormat="1" x14ac:dyDescent="0.2"/>
    <row r="309" s="67" customFormat="1" x14ac:dyDescent="0.2"/>
    <row r="310" s="67" customFormat="1" x14ac:dyDescent="0.2"/>
    <row r="311" s="67" customFormat="1" x14ac:dyDescent="0.2"/>
    <row r="312" s="67" customFormat="1" x14ac:dyDescent="0.2"/>
    <row r="313" s="67" customFormat="1" x14ac:dyDescent="0.2"/>
    <row r="314" s="67" customFormat="1" x14ac:dyDescent="0.2"/>
    <row r="315" s="67" customFormat="1" x14ac:dyDescent="0.2"/>
    <row r="316" s="67" customFormat="1" x14ac:dyDescent="0.2"/>
    <row r="317" s="67" customFormat="1" x14ac:dyDescent="0.2"/>
    <row r="318" s="67" customFormat="1" x14ac:dyDescent="0.2"/>
    <row r="319" s="67" customFormat="1" x14ac:dyDescent="0.2"/>
    <row r="320" s="67" customFormat="1" x14ac:dyDescent="0.2"/>
    <row r="321" s="67" customFormat="1" x14ac:dyDescent="0.2"/>
    <row r="322" s="67" customFormat="1" x14ac:dyDescent="0.2"/>
    <row r="323" s="67" customFormat="1" x14ac:dyDescent="0.2"/>
    <row r="324" s="67" customFormat="1" x14ac:dyDescent="0.2"/>
    <row r="325" s="67" customFormat="1" x14ac:dyDescent="0.2"/>
    <row r="326" s="67" customFormat="1" x14ac:dyDescent="0.2"/>
    <row r="327" s="67" customFormat="1" x14ac:dyDescent="0.2"/>
    <row r="328" s="67" customFormat="1" x14ac:dyDescent="0.2"/>
    <row r="329" s="67" customFormat="1" x14ac:dyDescent="0.2"/>
    <row r="330" s="67" customFormat="1" x14ac:dyDescent="0.2"/>
    <row r="331" s="67" customFormat="1" x14ac:dyDescent="0.2"/>
    <row r="332" s="67" customFormat="1" x14ac:dyDescent="0.2"/>
    <row r="333" s="67" customFormat="1" x14ac:dyDescent="0.2"/>
    <row r="334" s="67" customFormat="1" x14ac:dyDescent="0.2"/>
    <row r="335" s="67" customFormat="1" x14ac:dyDescent="0.2"/>
    <row r="336" s="67" customFormat="1" x14ac:dyDescent="0.2"/>
    <row r="337" s="67" customFormat="1" x14ac:dyDescent="0.2"/>
    <row r="338" s="67" customFormat="1" x14ac:dyDescent="0.2"/>
    <row r="339" s="67" customFormat="1" x14ac:dyDescent="0.2"/>
    <row r="340" s="67" customFormat="1" x14ac:dyDescent="0.2"/>
    <row r="341" s="67" customFormat="1" x14ac:dyDescent="0.2"/>
    <row r="342" s="67" customFormat="1" x14ac:dyDescent="0.2"/>
    <row r="343" s="67" customFormat="1" x14ac:dyDescent="0.2"/>
    <row r="344" s="67" customFormat="1" x14ac:dyDescent="0.2"/>
    <row r="345" s="67" customFormat="1" x14ac:dyDescent="0.2"/>
    <row r="346" s="67" customFormat="1" x14ac:dyDescent="0.2"/>
    <row r="347" s="67" customFormat="1" x14ac:dyDescent="0.2"/>
    <row r="348" s="67" customFormat="1" x14ac:dyDescent="0.2"/>
    <row r="349" s="67" customFormat="1" x14ac:dyDescent="0.2"/>
    <row r="350" s="67" customFormat="1" x14ac:dyDescent="0.2"/>
    <row r="351" s="67" customFormat="1" x14ac:dyDescent="0.2"/>
    <row r="352" s="67" customFormat="1" x14ac:dyDescent="0.2"/>
    <row r="353" s="67" customFormat="1" x14ac:dyDescent="0.2"/>
    <row r="354" s="67" customFormat="1" x14ac:dyDescent="0.2"/>
    <row r="355" s="67" customFormat="1" x14ac:dyDescent="0.2"/>
    <row r="356" s="67" customFormat="1" x14ac:dyDescent="0.2"/>
    <row r="357" s="67" customFormat="1" x14ac:dyDescent="0.2"/>
    <row r="358" s="67" customFormat="1" x14ac:dyDescent="0.2"/>
    <row r="359" s="67" customFormat="1" x14ac:dyDescent="0.2"/>
    <row r="360" s="67" customFormat="1" x14ac:dyDescent="0.2"/>
    <row r="361" s="67" customFormat="1" x14ac:dyDescent="0.2"/>
    <row r="362" s="67" customFormat="1" x14ac:dyDescent="0.2"/>
    <row r="363" s="67" customFormat="1" x14ac:dyDescent="0.2"/>
    <row r="364" s="67" customFormat="1" x14ac:dyDescent="0.2"/>
    <row r="365" s="67" customFormat="1" x14ac:dyDescent="0.2"/>
    <row r="366" s="67" customFormat="1" x14ac:dyDescent="0.2"/>
    <row r="367" s="67" customFormat="1" x14ac:dyDescent="0.2"/>
    <row r="368" s="67" customFormat="1" x14ac:dyDescent="0.2"/>
    <row r="369" s="67" customFormat="1" x14ac:dyDescent="0.2"/>
    <row r="370" s="67" customFormat="1" x14ac:dyDescent="0.2"/>
    <row r="371" s="67" customFormat="1" x14ac:dyDescent="0.2"/>
    <row r="372" s="67" customFormat="1" x14ac:dyDescent="0.2"/>
    <row r="373" s="67" customFormat="1" x14ac:dyDescent="0.2"/>
    <row r="374" s="67" customFormat="1" x14ac:dyDescent="0.2"/>
    <row r="375" s="67" customFormat="1" x14ac:dyDescent="0.2"/>
    <row r="376" s="67" customFormat="1" x14ac:dyDescent="0.2"/>
    <row r="377" s="67" customFormat="1" x14ac:dyDescent="0.2"/>
    <row r="378" s="67" customFormat="1" x14ac:dyDescent="0.2"/>
    <row r="379" s="67" customFormat="1" x14ac:dyDescent="0.2"/>
    <row r="380" s="67" customFormat="1" x14ac:dyDescent="0.2"/>
    <row r="381" s="67" customFormat="1" x14ac:dyDescent="0.2"/>
    <row r="382" s="67" customFormat="1" x14ac:dyDescent="0.2"/>
    <row r="383" s="67" customFormat="1" x14ac:dyDescent="0.2"/>
    <row r="384" s="67" customFormat="1" x14ac:dyDescent="0.2"/>
    <row r="385" s="67" customFormat="1" x14ac:dyDescent="0.2"/>
    <row r="386" s="67" customFormat="1" x14ac:dyDescent="0.2"/>
    <row r="387" s="67" customFormat="1" x14ac:dyDescent="0.2"/>
    <row r="388" s="67" customFormat="1" x14ac:dyDescent="0.2"/>
    <row r="389" s="67" customFormat="1" x14ac:dyDescent="0.2"/>
    <row r="390" s="67" customFormat="1" x14ac:dyDescent="0.2"/>
    <row r="391" s="67" customFormat="1" x14ac:dyDescent="0.2"/>
    <row r="392" s="67" customFormat="1" x14ac:dyDescent="0.2"/>
    <row r="393" s="67" customFormat="1" x14ac:dyDescent="0.2"/>
    <row r="394" s="67" customFormat="1" x14ac:dyDescent="0.2"/>
    <row r="395" s="67" customFormat="1" x14ac:dyDescent="0.2"/>
    <row r="396" s="67" customFormat="1" x14ac:dyDescent="0.2"/>
    <row r="397" s="67" customFormat="1" x14ac:dyDescent="0.2"/>
    <row r="398" s="67" customFormat="1" x14ac:dyDescent="0.2"/>
    <row r="399" s="67" customFormat="1" x14ac:dyDescent="0.2"/>
    <row r="400" s="67" customFormat="1" x14ac:dyDescent="0.2"/>
    <row r="401" spans="1:11" x14ac:dyDescent="0.2">
      <c r="I401" s="67"/>
      <c r="K401" s="67"/>
    </row>
    <row r="402" spans="1:11" x14ac:dyDescent="0.2">
      <c r="I402" s="67"/>
      <c r="K402" s="67"/>
    </row>
    <row r="403" spans="1:11" x14ac:dyDescent="0.2">
      <c r="I403" s="67"/>
      <c r="K403" s="67"/>
    </row>
    <row r="404" spans="1:11" x14ac:dyDescent="0.2">
      <c r="I404" s="67"/>
      <c r="K404" s="67"/>
    </row>
    <row r="405" spans="1:11" x14ac:dyDescent="0.2">
      <c r="I405" s="67"/>
      <c r="K405" s="67"/>
    </row>
    <row r="406" spans="1:11" x14ac:dyDescent="0.2">
      <c r="I406" s="67"/>
      <c r="K406" s="67"/>
    </row>
    <row r="407" spans="1:11" x14ac:dyDescent="0.2">
      <c r="I407" s="67"/>
      <c r="K407" s="67"/>
    </row>
    <row r="408" spans="1:11" x14ac:dyDescent="0.2">
      <c r="I408" s="67"/>
      <c r="K408" s="67"/>
    </row>
    <row r="409" spans="1:11" x14ac:dyDescent="0.2">
      <c r="I409" s="67"/>
      <c r="K409" s="67"/>
    </row>
    <row r="410" spans="1:11" x14ac:dyDescent="0.2">
      <c r="I410" s="67"/>
      <c r="K410" s="67"/>
    </row>
    <row r="411" spans="1:11" x14ac:dyDescent="0.2">
      <c r="A411"/>
      <c r="B411"/>
      <c r="C411" s="73"/>
      <c r="D411" s="73"/>
      <c r="E411" s="73"/>
      <c r="F411"/>
      <c r="G411" s="73"/>
      <c r="H411" s="73"/>
      <c r="I411" s="77"/>
    </row>
    <row r="412" spans="1:11" x14ac:dyDescent="0.2">
      <c r="A412"/>
      <c r="B412"/>
      <c r="C412" s="73"/>
      <c r="D412" s="73"/>
      <c r="E412" s="73"/>
      <c r="F412"/>
      <c r="G412" s="73"/>
      <c r="H412" s="73"/>
      <c r="I412" s="77"/>
    </row>
    <row r="413" spans="1:11" x14ac:dyDescent="0.2">
      <c r="A413"/>
      <c r="B413"/>
      <c r="C413" s="73"/>
      <c r="D413" s="73"/>
      <c r="E413" s="73"/>
      <c r="F413"/>
      <c r="G413" s="73"/>
      <c r="H413" s="73"/>
      <c r="I413" s="77"/>
    </row>
    <row r="414" spans="1:11" x14ac:dyDescent="0.2">
      <c r="A414"/>
      <c r="B414"/>
      <c r="C414" s="73"/>
      <c r="D414" s="73"/>
      <c r="E414" s="73"/>
      <c r="F414"/>
      <c r="G414" s="73"/>
      <c r="H414" s="73"/>
      <c r="I414" s="77"/>
    </row>
    <row r="415" spans="1:11" x14ac:dyDescent="0.2">
      <c r="A415"/>
      <c r="B415"/>
      <c r="C415" s="73"/>
      <c r="D415" s="73"/>
      <c r="E415" s="73"/>
      <c r="F415"/>
      <c r="G415" s="73"/>
      <c r="H415" s="73"/>
      <c r="I415" s="77"/>
    </row>
    <row r="416" spans="1:11" x14ac:dyDescent="0.2">
      <c r="A416"/>
      <c r="B416"/>
      <c r="C416" s="73"/>
      <c r="D416" s="73"/>
      <c r="E416" s="73"/>
      <c r="F416"/>
      <c r="G416" s="73"/>
      <c r="H416" s="73"/>
      <c r="I416" s="77"/>
    </row>
    <row r="417" spans="1:9" x14ac:dyDescent="0.2">
      <c r="A417"/>
      <c r="B417"/>
      <c r="C417" s="73"/>
      <c r="D417" s="73"/>
      <c r="E417" s="73"/>
      <c r="F417"/>
      <c r="G417" s="73"/>
      <c r="H417" s="73"/>
      <c r="I417" s="77"/>
    </row>
    <row r="418" spans="1:9" x14ac:dyDescent="0.2">
      <c r="A418"/>
      <c r="B418"/>
      <c r="C418" s="73"/>
      <c r="D418" s="73"/>
      <c r="E418" s="73"/>
      <c r="F418"/>
      <c r="G418" s="73"/>
      <c r="H418" s="73"/>
      <c r="I418" s="77"/>
    </row>
    <row r="419" spans="1:9" x14ac:dyDescent="0.2">
      <c r="A419"/>
      <c r="B419"/>
      <c r="C419" s="73"/>
      <c r="D419" s="73"/>
      <c r="E419" s="73"/>
      <c r="F419"/>
      <c r="G419" s="73"/>
      <c r="H419" s="73"/>
      <c r="I419" s="77"/>
    </row>
    <row r="420" spans="1:9" x14ac:dyDescent="0.2">
      <c r="A420"/>
      <c r="B420"/>
      <c r="C420" s="73"/>
      <c r="D420" s="73"/>
      <c r="E420" s="73"/>
      <c r="F420"/>
      <c r="G420" s="73"/>
      <c r="H420" s="73"/>
      <c r="I420" s="77"/>
    </row>
    <row r="421" spans="1:9" x14ac:dyDescent="0.2">
      <c r="A421"/>
      <c r="B421"/>
      <c r="C421" s="73"/>
      <c r="D421" s="73"/>
      <c r="E421" s="73"/>
      <c r="F421"/>
      <c r="G421" s="73"/>
      <c r="H421" s="73"/>
      <c r="I421" s="77"/>
    </row>
    <row r="422" spans="1:9" x14ac:dyDescent="0.2">
      <c r="A422"/>
      <c r="B422"/>
      <c r="C422" s="73"/>
      <c r="D422" s="73"/>
      <c r="E422" s="73"/>
      <c r="F422"/>
      <c r="G422" s="73"/>
      <c r="H422" s="73"/>
      <c r="I422" s="77"/>
    </row>
    <row r="423" spans="1:9" x14ac:dyDescent="0.2">
      <c r="A423"/>
      <c r="B423"/>
      <c r="C423" s="73"/>
      <c r="D423" s="73"/>
      <c r="E423" s="73"/>
      <c r="F423"/>
      <c r="G423" s="73"/>
      <c r="H423" s="73"/>
      <c r="I423" s="77"/>
    </row>
    <row r="424" spans="1:9" x14ac:dyDescent="0.2">
      <c r="A424"/>
      <c r="B424"/>
      <c r="C424" s="73"/>
      <c r="D424" s="73"/>
      <c r="E424" s="73"/>
      <c r="F424"/>
      <c r="G424" s="73"/>
      <c r="H424" s="73"/>
      <c r="I424" s="77"/>
    </row>
    <row r="425" spans="1:9" x14ac:dyDescent="0.2">
      <c r="A425"/>
      <c r="B425"/>
      <c r="C425" s="73"/>
      <c r="D425" s="73"/>
      <c r="E425" s="73"/>
      <c r="F425"/>
      <c r="G425" s="73"/>
      <c r="H425" s="73"/>
      <c r="I425" s="77"/>
    </row>
    <row r="426" spans="1:9" x14ac:dyDescent="0.2">
      <c r="A426"/>
      <c r="B426"/>
      <c r="C426" s="73"/>
      <c r="D426" s="73"/>
      <c r="E426" s="73"/>
      <c r="F426"/>
      <c r="G426" s="73"/>
      <c r="H426" s="73"/>
      <c r="I426" s="77"/>
    </row>
    <row r="427" spans="1:9" x14ac:dyDescent="0.2">
      <c r="A427"/>
      <c r="B427"/>
      <c r="C427" s="73"/>
      <c r="D427" s="73"/>
      <c r="E427" s="73"/>
      <c r="F427"/>
      <c r="G427" s="73"/>
      <c r="H427" s="73"/>
      <c r="I427" s="77"/>
    </row>
    <row r="428" spans="1:9" x14ac:dyDescent="0.2">
      <c r="A428"/>
      <c r="B428"/>
      <c r="C428" s="73"/>
      <c r="D428" s="73"/>
      <c r="E428" s="73"/>
      <c r="F428"/>
      <c r="G428" s="73"/>
      <c r="H428" s="73"/>
      <c r="I428" s="77"/>
    </row>
    <row r="429" spans="1:9" x14ac:dyDescent="0.2">
      <c r="A429"/>
      <c r="B429"/>
      <c r="C429" s="73"/>
      <c r="D429" s="73"/>
      <c r="E429" s="73"/>
      <c r="F429"/>
      <c r="G429" s="73"/>
      <c r="H429" s="73"/>
      <c r="I429" s="77"/>
    </row>
    <row r="430" spans="1:9" x14ac:dyDescent="0.2">
      <c r="A430"/>
      <c r="B430"/>
      <c r="C430" s="73"/>
      <c r="D430" s="73"/>
      <c r="E430" s="73"/>
      <c r="F430"/>
      <c r="G430" s="73"/>
      <c r="H430" s="73"/>
      <c r="I430" s="77"/>
    </row>
    <row r="431" spans="1:9" x14ac:dyDescent="0.2">
      <c r="A431"/>
      <c r="B431"/>
      <c r="C431" s="73"/>
      <c r="D431" s="73"/>
      <c r="E431" s="73"/>
      <c r="F431"/>
      <c r="G431" s="73"/>
      <c r="H431" s="73"/>
      <c r="I431" s="77"/>
    </row>
    <row r="432" spans="1:9" x14ac:dyDescent="0.2">
      <c r="A432"/>
      <c r="B432"/>
      <c r="C432" s="73"/>
      <c r="D432" s="73"/>
      <c r="E432" s="73"/>
      <c r="F432"/>
      <c r="G432" s="73"/>
      <c r="H432" s="73"/>
      <c r="I432" s="77"/>
    </row>
    <row r="433" spans="1:9" x14ac:dyDescent="0.2">
      <c r="A433"/>
      <c r="B433"/>
      <c r="C433" s="73"/>
      <c r="D433" s="73"/>
      <c r="E433" s="73"/>
      <c r="F433"/>
      <c r="G433" s="73"/>
      <c r="H433" s="73"/>
      <c r="I433" s="77"/>
    </row>
    <row r="434" spans="1:9" x14ac:dyDescent="0.2">
      <c r="A434"/>
      <c r="B434"/>
      <c r="C434" s="73"/>
      <c r="D434" s="73"/>
      <c r="E434" s="73"/>
      <c r="F434"/>
      <c r="G434" s="73"/>
      <c r="H434" s="73"/>
      <c r="I434" s="77"/>
    </row>
  </sheetData>
  <sheetProtection algorithmName="SHA-512" hashValue="SbDLBdBzQatm5USvJ2Nei2vCzdKVKXVSVRSN/R9Z50B6CJL9PwRhYuQNsH8KsYOZUPjZc9DMVCR2g/YSa6pzGQ==" saltValue="46Uy1v9p0LbR8ICuyhTDeA==" spinCount="100000" sheet="1" objects="1" scenarios="1"/>
  <sortState xmlns:xlrd2="http://schemas.microsoft.com/office/spreadsheetml/2017/richdata2" ref="A2:J237">
    <sortCondition ref="A2:A237"/>
  </sortState>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Q607"/>
  <sheetViews>
    <sheetView workbookViewId="0">
      <selection activeCell="G30" sqref="G30"/>
    </sheetView>
  </sheetViews>
  <sheetFormatPr defaultRowHeight="18.75" x14ac:dyDescent="0.3"/>
  <cols>
    <col min="1" max="1" width="10.28515625" style="28" bestFit="1" customWidth="1"/>
    <col min="2" max="2" width="7.85546875" style="56" customWidth="1"/>
    <col min="3" max="3" width="7.28515625" style="67" customWidth="1"/>
    <col min="17" max="17" width="17.7109375" style="56" customWidth="1"/>
  </cols>
  <sheetData>
    <row r="1" spans="1:17" x14ac:dyDescent="0.3">
      <c r="A1" s="27" t="s">
        <v>55</v>
      </c>
      <c r="B1" s="58"/>
      <c r="Q1" s="58"/>
    </row>
    <row r="2" spans="1:17" ht="15" x14ac:dyDescent="0.25">
      <c r="A2">
        <v>1005</v>
      </c>
      <c r="B2" s="55"/>
      <c r="D2" s="38" t="s">
        <v>56</v>
      </c>
      <c r="P2" s="25"/>
    </row>
    <row r="3" spans="1:17" ht="15" x14ac:dyDescent="0.25">
      <c r="A3">
        <v>1007</v>
      </c>
      <c r="B3" s="55"/>
      <c r="D3" s="38" t="s">
        <v>57</v>
      </c>
      <c r="P3" s="25"/>
    </row>
    <row r="4" spans="1:17" ht="15" x14ac:dyDescent="0.25">
      <c r="A4">
        <v>1009</v>
      </c>
      <c r="B4" s="55"/>
      <c r="P4" s="25"/>
    </row>
    <row r="5" spans="1:17" ht="15" x14ac:dyDescent="0.25">
      <c r="A5">
        <v>1012</v>
      </c>
      <c r="B5" s="55"/>
      <c r="P5" s="25"/>
    </row>
    <row r="6" spans="1:17" ht="15" x14ac:dyDescent="0.25">
      <c r="A6">
        <v>1016</v>
      </c>
      <c r="B6" s="55"/>
      <c r="P6" s="25"/>
    </row>
    <row r="7" spans="1:17" ht="15" x14ac:dyDescent="0.25">
      <c r="A7">
        <v>1021</v>
      </c>
      <c r="B7" s="55"/>
      <c r="P7" s="25"/>
    </row>
    <row r="8" spans="1:17" ht="15" x14ac:dyDescent="0.25">
      <c r="A8">
        <v>1022</v>
      </c>
      <c r="B8" s="55"/>
      <c r="P8" s="25"/>
    </row>
    <row r="9" spans="1:17" ht="15" x14ac:dyDescent="0.25">
      <c r="A9">
        <v>1026</v>
      </c>
      <c r="B9" s="55"/>
      <c r="P9" s="25"/>
    </row>
    <row r="10" spans="1:17" ht="15" x14ac:dyDescent="0.25">
      <c r="A10">
        <v>1031</v>
      </c>
      <c r="B10" s="55"/>
      <c r="P10" s="25"/>
    </row>
    <row r="11" spans="1:17" ht="15" x14ac:dyDescent="0.25">
      <c r="A11">
        <v>1034</v>
      </c>
      <c r="B11" s="55"/>
      <c r="P11" s="25"/>
    </row>
    <row r="12" spans="1:17" ht="15" x14ac:dyDescent="0.25">
      <c r="A12">
        <v>1042</v>
      </c>
      <c r="B12" s="55"/>
      <c r="P12" s="25"/>
    </row>
    <row r="13" spans="1:17" ht="15" x14ac:dyDescent="0.25">
      <c r="A13">
        <v>1048</v>
      </c>
      <c r="B13" s="55"/>
      <c r="P13" s="25"/>
    </row>
    <row r="14" spans="1:17" ht="15" x14ac:dyDescent="0.25">
      <c r="A14">
        <v>1049</v>
      </c>
      <c r="B14" s="55"/>
      <c r="P14" s="25"/>
    </row>
    <row r="15" spans="1:17" ht="15" x14ac:dyDescent="0.25">
      <c r="A15">
        <v>1050</v>
      </c>
      <c r="B15" s="55"/>
      <c r="P15" s="25"/>
    </row>
    <row r="16" spans="1:17" ht="15" x14ac:dyDescent="0.25">
      <c r="A16">
        <v>1054</v>
      </c>
      <c r="B16" s="55"/>
      <c r="P16" s="25"/>
    </row>
    <row r="17" spans="1:16" ht="15" x14ac:dyDescent="0.25">
      <c r="A17">
        <v>1062</v>
      </c>
      <c r="B17" s="55"/>
      <c r="P17" s="25"/>
    </row>
    <row r="18" spans="1:16" ht="15" x14ac:dyDescent="0.25">
      <c r="A18">
        <v>1069</v>
      </c>
      <c r="B18" s="55"/>
      <c r="P18" s="25"/>
    </row>
    <row r="19" spans="1:16" ht="15" x14ac:dyDescent="0.25">
      <c r="A19">
        <v>1071</v>
      </c>
      <c r="B19" s="55"/>
      <c r="P19" s="25"/>
    </row>
    <row r="20" spans="1:16" ht="15" x14ac:dyDescent="0.25">
      <c r="A20">
        <v>1080</v>
      </c>
      <c r="B20" s="55"/>
      <c r="P20" s="25"/>
    </row>
    <row r="21" spans="1:16" ht="15" x14ac:dyDescent="0.25">
      <c r="A21">
        <v>1085</v>
      </c>
      <c r="B21" s="55"/>
      <c r="P21" s="25"/>
    </row>
    <row r="22" spans="1:16" ht="15" x14ac:dyDescent="0.25">
      <c r="A22">
        <v>1090</v>
      </c>
      <c r="B22" s="55"/>
      <c r="P22" s="25"/>
    </row>
    <row r="23" spans="1:16" ht="15" x14ac:dyDescent="0.25">
      <c r="A23">
        <v>1093</v>
      </c>
      <c r="B23" s="55"/>
      <c r="P23" s="25"/>
    </row>
    <row r="24" spans="1:16" ht="15" x14ac:dyDescent="0.25">
      <c r="A24">
        <v>1104</v>
      </c>
      <c r="B24" s="55"/>
      <c r="P24" s="25"/>
    </row>
    <row r="25" spans="1:16" ht="15" x14ac:dyDescent="0.25">
      <c r="A25">
        <v>1106</v>
      </c>
      <c r="B25" s="55"/>
      <c r="P25" s="25"/>
    </row>
    <row r="26" spans="1:16" ht="15" x14ac:dyDescent="0.25">
      <c r="A26">
        <v>1109</v>
      </c>
      <c r="B26" s="55"/>
      <c r="P26" s="25"/>
    </row>
    <row r="27" spans="1:16" ht="15" x14ac:dyDescent="0.25">
      <c r="A27">
        <v>1114</v>
      </c>
      <c r="B27" s="55"/>
      <c r="P27" s="25"/>
    </row>
    <row r="28" spans="1:16" ht="15" x14ac:dyDescent="0.25">
      <c r="A28">
        <v>1142</v>
      </c>
      <c r="B28" s="55"/>
      <c r="P28" s="25"/>
    </row>
    <row r="29" spans="1:16" ht="15" x14ac:dyDescent="0.25">
      <c r="A29">
        <v>1146</v>
      </c>
      <c r="B29" s="55"/>
      <c r="P29" s="25"/>
    </row>
    <row r="30" spans="1:16" ht="15" x14ac:dyDescent="0.25">
      <c r="A30">
        <v>1147</v>
      </c>
      <c r="B30" s="55"/>
      <c r="P30" s="25"/>
    </row>
    <row r="31" spans="1:16" ht="15" x14ac:dyDescent="0.25">
      <c r="A31">
        <v>1164</v>
      </c>
      <c r="B31" s="55"/>
      <c r="P31" s="25"/>
    </row>
    <row r="32" spans="1:16" ht="15" x14ac:dyDescent="0.25">
      <c r="A32">
        <v>1169</v>
      </c>
      <c r="B32" s="55"/>
      <c r="P32" s="25"/>
    </row>
    <row r="33" spans="1:16" ht="15" x14ac:dyDescent="0.25">
      <c r="A33">
        <v>1171</v>
      </c>
      <c r="B33" s="55"/>
      <c r="P33" s="25"/>
    </row>
    <row r="34" spans="1:16" ht="15" x14ac:dyDescent="0.25">
      <c r="A34">
        <v>1179</v>
      </c>
      <c r="B34" s="55"/>
      <c r="P34" s="25"/>
    </row>
    <row r="35" spans="1:16" ht="15" x14ac:dyDescent="0.25">
      <c r="A35">
        <v>1181</v>
      </c>
      <c r="B35" s="55"/>
      <c r="P35" s="25"/>
    </row>
    <row r="36" spans="1:16" ht="15" x14ac:dyDescent="0.25">
      <c r="A36">
        <v>1183</v>
      </c>
      <c r="B36" s="55"/>
      <c r="P36" s="25"/>
    </row>
    <row r="37" spans="1:16" ht="15" x14ac:dyDescent="0.25">
      <c r="A37">
        <v>1188</v>
      </c>
      <c r="B37" s="55"/>
      <c r="P37" s="25"/>
    </row>
    <row r="38" spans="1:16" ht="15" x14ac:dyDescent="0.25">
      <c r="A38">
        <v>1196</v>
      </c>
      <c r="B38" s="55"/>
      <c r="P38" s="25"/>
    </row>
    <row r="39" spans="1:16" ht="15" x14ac:dyDescent="0.25">
      <c r="A39">
        <v>1204</v>
      </c>
      <c r="B39" s="55"/>
      <c r="P39" s="25"/>
    </row>
    <row r="40" spans="1:16" ht="15" x14ac:dyDescent="0.25">
      <c r="A40">
        <v>1207</v>
      </c>
      <c r="B40" s="55"/>
      <c r="P40" s="25"/>
    </row>
    <row r="41" spans="1:16" ht="15" x14ac:dyDescent="0.25">
      <c r="A41">
        <v>1216</v>
      </c>
      <c r="B41" s="55"/>
      <c r="P41" s="25"/>
    </row>
    <row r="42" spans="1:16" ht="15" x14ac:dyDescent="0.25">
      <c r="A42">
        <v>1217</v>
      </c>
      <c r="B42" s="55"/>
      <c r="P42" s="25"/>
    </row>
    <row r="43" spans="1:16" ht="15" x14ac:dyDescent="0.25">
      <c r="A43">
        <v>1222</v>
      </c>
      <c r="B43" s="55"/>
      <c r="P43" s="25"/>
    </row>
    <row r="44" spans="1:16" ht="15" x14ac:dyDescent="0.25">
      <c r="A44">
        <v>1228</v>
      </c>
      <c r="B44" s="55"/>
      <c r="P44" s="25"/>
    </row>
    <row r="45" spans="1:16" ht="15" x14ac:dyDescent="0.25">
      <c r="A45">
        <v>1245</v>
      </c>
      <c r="B45" s="55"/>
      <c r="P45" s="25"/>
    </row>
    <row r="46" spans="1:16" ht="15" x14ac:dyDescent="0.25">
      <c r="A46">
        <v>1246</v>
      </c>
      <c r="B46" s="55"/>
      <c r="P46" s="25"/>
    </row>
    <row r="47" spans="1:16" ht="15" x14ac:dyDescent="0.25">
      <c r="A47">
        <v>1247</v>
      </c>
      <c r="B47" s="55"/>
      <c r="P47" s="25"/>
    </row>
    <row r="48" spans="1:16" ht="15" x14ac:dyDescent="0.25">
      <c r="A48">
        <v>1258</v>
      </c>
      <c r="B48" s="55"/>
      <c r="P48" s="25"/>
    </row>
    <row r="49" spans="1:16" ht="15" x14ac:dyDescent="0.25">
      <c r="A49">
        <v>1267</v>
      </c>
      <c r="B49" s="55"/>
      <c r="P49" s="25"/>
    </row>
    <row r="50" spans="1:16" ht="15" x14ac:dyDescent="0.25">
      <c r="A50">
        <v>1271</v>
      </c>
      <c r="B50" s="55"/>
      <c r="P50" s="25"/>
    </row>
    <row r="51" spans="1:16" ht="15" x14ac:dyDescent="0.25">
      <c r="A51">
        <v>1279</v>
      </c>
      <c r="B51" s="55"/>
      <c r="P51" s="25"/>
    </row>
    <row r="52" spans="1:16" ht="15" x14ac:dyDescent="0.25">
      <c r="A52">
        <v>1281</v>
      </c>
      <c r="B52" s="55"/>
      <c r="P52" s="25"/>
    </row>
    <row r="53" spans="1:16" ht="15" x14ac:dyDescent="0.25">
      <c r="A53">
        <v>1285</v>
      </c>
      <c r="B53" s="55"/>
      <c r="P53" s="25"/>
    </row>
    <row r="54" spans="1:16" ht="15" x14ac:dyDescent="0.25">
      <c r="A54">
        <v>1309</v>
      </c>
      <c r="B54" s="55"/>
      <c r="P54" s="25"/>
    </row>
    <row r="55" spans="1:16" ht="15" x14ac:dyDescent="0.25">
      <c r="A55">
        <v>1318</v>
      </c>
      <c r="B55" s="55"/>
      <c r="P55" s="25"/>
    </row>
    <row r="56" spans="1:16" ht="15" x14ac:dyDescent="0.25">
      <c r="A56">
        <v>1323</v>
      </c>
      <c r="B56" s="55"/>
      <c r="P56" s="25"/>
    </row>
    <row r="57" spans="1:16" ht="15" x14ac:dyDescent="0.25">
      <c r="A57">
        <v>1325</v>
      </c>
      <c r="B57" s="55"/>
      <c r="P57" s="25"/>
    </row>
    <row r="58" spans="1:16" ht="15" x14ac:dyDescent="0.25">
      <c r="A58">
        <v>1329</v>
      </c>
      <c r="B58" s="55"/>
      <c r="P58" s="25"/>
    </row>
    <row r="59" spans="1:16" ht="15" x14ac:dyDescent="0.25">
      <c r="A59">
        <v>1331</v>
      </c>
      <c r="B59" s="55"/>
      <c r="P59" s="25"/>
    </row>
    <row r="60" spans="1:16" ht="15" x14ac:dyDescent="0.25">
      <c r="A60">
        <v>1332</v>
      </c>
      <c r="B60" s="55"/>
      <c r="P60" s="25"/>
    </row>
    <row r="61" spans="1:16" ht="15" x14ac:dyDescent="0.25">
      <c r="A61">
        <v>1341</v>
      </c>
      <c r="B61" s="55"/>
      <c r="P61" s="25"/>
    </row>
    <row r="62" spans="1:16" ht="15" x14ac:dyDescent="0.25">
      <c r="A62">
        <v>1347</v>
      </c>
      <c r="B62" s="55"/>
      <c r="P62" s="25"/>
    </row>
    <row r="63" spans="1:16" ht="15" x14ac:dyDescent="0.25">
      <c r="A63">
        <v>1365</v>
      </c>
      <c r="B63" s="55"/>
      <c r="P63" s="25"/>
    </row>
    <row r="64" spans="1:16" ht="15" x14ac:dyDescent="0.25">
      <c r="A64">
        <v>1372</v>
      </c>
      <c r="B64" s="55"/>
      <c r="P64" s="25"/>
    </row>
    <row r="65" spans="1:16" ht="15" x14ac:dyDescent="0.25">
      <c r="A65">
        <v>1391</v>
      </c>
      <c r="B65" s="55"/>
      <c r="P65" s="25"/>
    </row>
    <row r="66" spans="1:16" ht="15" x14ac:dyDescent="0.25">
      <c r="A66">
        <v>1395</v>
      </c>
      <c r="B66" s="55"/>
      <c r="P66" s="25"/>
    </row>
    <row r="67" spans="1:16" ht="15" x14ac:dyDescent="0.25">
      <c r="A67">
        <v>1396</v>
      </c>
      <c r="B67" s="55"/>
      <c r="P67" s="25"/>
    </row>
    <row r="68" spans="1:16" ht="15" x14ac:dyDescent="0.25">
      <c r="A68">
        <v>1397</v>
      </c>
      <c r="B68" s="55"/>
      <c r="P68" s="25"/>
    </row>
    <row r="69" spans="1:16" ht="15" x14ac:dyDescent="0.25">
      <c r="A69">
        <v>1400</v>
      </c>
      <c r="B69" s="55"/>
      <c r="P69" s="25"/>
    </row>
    <row r="70" spans="1:16" ht="15" x14ac:dyDescent="0.25">
      <c r="A70">
        <v>1402</v>
      </c>
      <c r="B70" s="55"/>
      <c r="P70" s="25"/>
    </row>
    <row r="71" spans="1:16" ht="15" x14ac:dyDescent="0.25">
      <c r="A71">
        <v>1410</v>
      </c>
      <c r="B71" s="55"/>
      <c r="P71" s="25"/>
    </row>
    <row r="72" spans="1:16" ht="15" x14ac:dyDescent="0.25">
      <c r="A72">
        <v>1440</v>
      </c>
      <c r="B72" s="55"/>
      <c r="P72" s="25"/>
    </row>
    <row r="73" spans="1:16" ht="15" x14ac:dyDescent="0.25">
      <c r="A73">
        <v>1462</v>
      </c>
      <c r="B73" s="55"/>
      <c r="P73" s="25"/>
    </row>
    <row r="74" spans="1:16" ht="15" x14ac:dyDescent="0.25">
      <c r="A74">
        <v>1472</v>
      </c>
      <c r="B74" s="55"/>
      <c r="P74" s="25"/>
    </row>
    <row r="75" spans="1:16" ht="15" x14ac:dyDescent="0.25">
      <c r="A75">
        <v>1479</v>
      </c>
      <c r="B75" s="55"/>
      <c r="P75" s="25"/>
    </row>
    <row r="76" spans="1:16" ht="15" x14ac:dyDescent="0.25">
      <c r="A76">
        <v>1510</v>
      </c>
      <c r="B76" s="55"/>
      <c r="P76" s="25"/>
    </row>
    <row r="77" spans="1:16" ht="15" x14ac:dyDescent="0.25">
      <c r="A77">
        <v>1511</v>
      </c>
      <c r="B77" s="55"/>
      <c r="P77" s="25"/>
    </row>
    <row r="78" spans="1:16" ht="15" x14ac:dyDescent="0.25">
      <c r="A78">
        <v>1512</v>
      </c>
      <c r="B78" s="55"/>
      <c r="P78" s="25"/>
    </row>
    <row r="79" spans="1:16" ht="15" x14ac:dyDescent="0.25">
      <c r="A79">
        <v>1548</v>
      </c>
      <c r="B79" s="55"/>
      <c r="P79" s="25"/>
    </row>
    <row r="80" spans="1:16" ht="15" x14ac:dyDescent="0.25">
      <c r="A80">
        <v>1577</v>
      </c>
      <c r="B80" s="55"/>
      <c r="P80" s="25"/>
    </row>
    <row r="81" spans="1:16" ht="15" x14ac:dyDescent="0.25">
      <c r="A81">
        <v>1582</v>
      </c>
      <c r="B81" s="55"/>
      <c r="P81" s="25"/>
    </row>
    <row r="82" spans="1:16" ht="15" x14ac:dyDescent="0.25">
      <c r="A82">
        <v>1592</v>
      </c>
      <c r="B82" s="55"/>
      <c r="P82" s="25"/>
    </row>
    <row r="83" spans="1:16" ht="15" x14ac:dyDescent="0.25">
      <c r="A83">
        <v>1596</v>
      </c>
      <c r="B83" s="55"/>
      <c r="P83" s="25"/>
    </row>
    <row r="84" spans="1:16" ht="15" x14ac:dyDescent="0.25">
      <c r="A84">
        <v>1626</v>
      </c>
      <c r="B84" s="55"/>
      <c r="P84" s="25"/>
    </row>
    <row r="85" spans="1:16" ht="15" x14ac:dyDescent="0.25">
      <c r="A85">
        <v>1628</v>
      </c>
      <c r="B85" s="55"/>
      <c r="P85" s="25"/>
    </row>
    <row r="86" spans="1:16" ht="15" x14ac:dyDescent="0.25">
      <c r="A86">
        <v>1632</v>
      </c>
      <c r="B86" s="55"/>
      <c r="P86" s="25"/>
    </row>
    <row r="87" spans="1:16" ht="15" x14ac:dyDescent="0.25">
      <c r="A87">
        <v>1643</v>
      </c>
      <c r="B87" s="55"/>
      <c r="P87" s="25"/>
    </row>
    <row r="88" spans="1:16" ht="15" x14ac:dyDescent="0.25">
      <c r="A88">
        <v>1644</v>
      </c>
      <c r="B88" s="55"/>
      <c r="P88" s="25"/>
    </row>
    <row r="89" spans="1:16" ht="15" x14ac:dyDescent="0.25">
      <c r="A89">
        <v>1671</v>
      </c>
      <c r="B89" s="55"/>
      <c r="P89" s="25"/>
    </row>
    <row r="90" spans="1:16" ht="15" x14ac:dyDescent="0.25">
      <c r="A90">
        <v>1687</v>
      </c>
      <c r="B90" s="55"/>
      <c r="P90" s="25"/>
    </row>
    <row r="91" spans="1:16" ht="15" x14ac:dyDescent="0.25">
      <c r="A91">
        <v>1695</v>
      </c>
      <c r="B91" s="55"/>
      <c r="P91" s="25"/>
    </row>
    <row r="92" spans="1:16" ht="15" x14ac:dyDescent="0.25">
      <c r="A92">
        <v>1698</v>
      </c>
      <c r="B92" s="55"/>
      <c r="P92" s="25"/>
    </row>
    <row r="93" spans="1:16" ht="15" x14ac:dyDescent="0.25">
      <c r="A93">
        <v>1702</v>
      </c>
      <c r="B93" s="55"/>
      <c r="P93" s="25"/>
    </row>
    <row r="94" spans="1:16" ht="15" x14ac:dyDescent="0.25">
      <c r="A94">
        <v>1720</v>
      </c>
      <c r="B94" s="55"/>
      <c r="P94" s="25"/>
    </row>
    <row r="95" spans="1:16" ht="15" x14ac:dyDescent="0.25">
      <c r="A95">
        <v>1722</v>
      </c>
      <c r="B95" s="55"/>
      <c r="P95" s="25"/>
    </row>
    <row r="96" spans="1:16" ht="15" x14ac:dyDescent="0.25">
      <c r="A96">
        <v>1745</v>
      </c>
      <c r="B96" s="55"/>
      <c r="P96" s="25"/>
    </row>
    <row r="97" spans="1:16" ht="15" x14ac:dyDescent="0.25">
      <c r="A97">
        <v>1754</v>
      </c>
      <c r="B97" s="55"/>
      <c r="P97" s="25"/>
    </row>
    <row r="98" spans="1:16" ht="15" x14ac:dyDescent="0.25">
      <c r="A98">
        <v>1756</v>
      </c>
      <c r="B98" s="55"/>
      <c r="P98" s="25"/>
    </row>
    <row r="99" spans="1:16" ht="15" x14ac:dyDescent="0.25">
      <c r="A99">
        <v>1758</v>
      </c>
      <c r="B99" s="55"/>
      <c r="P99" s="25"/>
    </row>
    <row r="100" spans="1:16" ht="15" x14ac:dyDescent="0.25">
      <c r="A100">
        <v>1767</v>
      </c>
      <c r="B100" s="55"/>
      <c r="P100" s="25"/>
    </row>
    <row r="101" spans="1:16" ht="15" x14ac:dyDescent="0.25">
      <c r="A101">
        <v>1808</v>
      </c>
      <c r="B101" s="55"/>
      <c r="P101" s="25"/>
    </row>
    <row r="102" spans="1:16" ht="15" x14ac:dyDescent="0.25">
      <c r="A102">
        <v>1815</v>
      </c>
      <c r="B102" s="55"/>
      <c r="P102" s="25"/>
    </row>
    <row r="103" spans="1:16" ht="15" x14ac:dyDescent="0.25">
      <c r="A103">
        <v>1887</v>
      </c>
      <c r="B103" s="55"/>
      <c r="P103" s="25"/>
    </row>
    <row r="104" spans="1:16" ht="15" x14ac:dyDescent="0.25">
      <c r="A104">
        <v>1898</v>
      </c>
      <c r="B104" s="55"/>
      <c r="P104" s="25"/>
    </row>
    <row r="105" spans="1:16" ht="15" x14ac:dyDescent="0.25">
      <c r="A105">
        <v>1912</v>
      </c>
      <c r="B105" s="55"/>
      <c r="P105" s="25"/>
    </row>
    <row r="106" spans="1:16" ht="15" x14ac:dyDescent="0.25">
      <c r="A106">
        <v>1932</v>
      </c>
      <c r="B106" s="55"/>
      <c r="P106" s="25"/>
    </row>
    <row r="107" spans="1:16" ht="15" x14ac:dyDescent="0.25">
      <c r="A107">
        <v>1944</v>
      </c>
      <c r="B107" s="55"/>
      <c r="P107" s="25"/>
    </row>
    <row r="108" spans="1:16" ht="15" x14ac:dyDescent="0.25">
      <c r="A108">
        <v>1947</v>
      </c>
      <c r="B108" s="55"/>
      <c r="P108" s="25"/>
    </row>
    <row r="109" spans="1:16" ht="15" x14ac:dyDescent="0.25">
      <c r="A109">
        <v>1975</v>
      </c>
      <c r="B109" s="55"/>
      <c r="P109" s="25"/>
    </row>
    <row r="110" spans="1:16" ht="15" x14ac:dyDescent="0.25">
      <c r="A110">
        <v>1980</v>
      </c>
      <c r="B110" s="55"/>
      <c r="P110" s="25"/>
    </row>
    <row r="111" spans="1:16" ht="15" x14ac:dyDescent="0.25">
      <c r="A111">
        <v>1985</v>
      </c>
      <c r="B111" s="55"/>
      <c r="P111" s="25"/>
    </row>
    <row r="112" spans="1:16" ht="15" x14ac:dyDescent="0.25">
      <c r="A112">
        <v>1989</v>
      </c>
      <c r="B112" s="55"/>
      <c r="P112" s="25"/>
    </row>
    <row r="113" spans="1:16" ht="15" x14ac:dyDescent="0.25">
      <c r="A113">
        <v>2004</v>
      </c>
      <c r="B113" s="55"/>
      <c r="P113" s="25"/>
    </row>
    <row r="114" spans="1:16" ht="15" x14ac:dyDescent="0.25">
      <c r="A114">
        <v>2021</v>
      </c>
      <c r="B114" s="55"/>
      <c r="P114" s="25"/>
    </row>
    <row r="115" spans="1:16" ht="15" x14ac:dyDescent="0.25">
      <c r="A115">
        <v>2026</v>
      </c>
      <c r="B115" s="55"/>
      <c r="P115" s="25"/>
    </row>
    <row r="116" spans="1:16" ht="15" x14ac:dyDescent="0.25">
      <c r="A116">
        <v>2027</v>
      </c>
      <c r="B116" s="55"/>
      <c r="P116" s="25"/>
    </row>
    <row r="117" spans="1:16" ht="15" x14ac:dyDescent="0.25">
      <c r="A117">
        <v>2028</v>
      </c>
      <c r="B117" s="55"/>
      <c r="P117" s="25"/>
    </row>
    <row r="118" spans="1:16" ht="15" x14ac:dyDescent="0.25">
      <c r="A118">
        <v>2046</v>
      </c>
      <c r="B118" s="55"/>
      <c r="P118" s="25"/>
    </row>
    <row r="119" spans="1:16" ht="15" x14ac:dyDescent="0.25">
      <c r="A119">
        <v>2048</v>
      </c>
      <c r="B119" s="55"/>
      <c r="P119" s="25"/>
    </row>
    <row r="120" spans="1:16" ht="15" x14ac:dyDescent="0.25">
      <c r="A120">
        <v>2051</v>
      </c>
      <c r="B120" s="55"/>
      <c r="P120" s="25"/>
    </row>
    <row r="121" spans="1:16" ht="15" x14ac:dyDescent="0.25">
      <c r="A121">
        <v>2053</v>
      </c>
      <c r="B121" s="55"/>
      <c r="P121" s="25"/>
    </row>
    <row r="122" spans="1:16" ht="15" x14ac:dyDescent="0.25">
      <c r="A122">
        <v>2057</v>
      </c>
      <c r="B122" s="55"/>
      <c r="P122" s="25"/>
    </row>
    <row r="123" spans="1:16" ht="15" x14ac:dyDescent="0.25">
      <c r="A123">
        <v>2060</v>
      </c>
      <c r="B123" s="55"/>
      <c r="P123" s="25"/>
    </row>
    <row r="124" spans="1:16" ht="15" x14ac:dyDescent="0.25">
      <c r="A124">
        <v>2061</v>
      </c>
      <c r="B124" s="55"/>
      <c r="P124" s="25"/>
    </row>
    <row r="125" spans="1:16" ht="15" x14ac:dyDescent="0.25">
      <c r="A125">
        <v>2074</v>
      </c>
      <c r="B125" s="55"/>
      <c r="P125" s="25"/>
    </row>
    <row r="126" spans="1:16" ht="15" x14ac:dyDescent="0.25">
      <c r="A126">
        <v>2077</v>
      </c>
      <c r="B126" s="55"/>
      <c r="P126" s="25"/>
    </row>
    <row r="127" spans="1:16" ht="15" x14ac:dyDescent="0.25">
      <c r="A127">
        <v>2079</v>
      </c>
      <c r="B127" s="55"/>
      <c r="P127" s="25"/>
    </row>
    <row r="128" spans="1:16" ht="15" x14ac:dyDescent="0.25">
      <c r="A128">
        <v>2086</v>
      </c>
      <c r="B128" s="55"/>
      <c r="P128" s="25"/>
    </row>
    <row r="129" spans="1:16" ht="15" x14ac:dyDescent="0.25">
      <c r="A129">
        <v>2089</v>
      </c>
      <c r="B129" s="55"/>
      <c r="P129" s="25"/>
    </row>
    <row r="130" spans="1:16" ht="15" x14ac:dyDescent="0.25">
      <c r="A130">
        <v>2092</v>
      </c>
      <c r="B130" s="55"/>
      <c r="P130" s="25"/>
    </row>
    <row r="131" spans="1:16" ht="15" x14ac:dyDescent="0.25">
      <c r="A131">
        <v>2114</v>
      </c>
      <c r="B131" s="55"/>
      <c r="P131" s="25"/>
    </row>
    <row r="132" spans="1:16" ht="15" x14ac:dyDescent="0.25">
      <c r="A132">
        <v>2116</v>
      </c>
      <c r="B132" s="55"/>
      <c r="P132" s="25"/>
    </row>
    <row r="133" spans="1:16" ht="15" x14ac:dyDescent="0.25">
      <c r="A133">
        <v>2133</v>
      </c>
      <c r="B133" s="55"/>
      <c r="P133" s="25"/>
    </row>
    <row r="134" spans="1:16" ht="15" x14ac:dyDescent="0.25">
      <c r="A134">
        <v>2153</v>
      </c>
      <c r="B134" s="55"/>
      <c r="P134" s="25"/>
    </row>
    <row r="135" spans="1:16" ht="15" x14ac:dyDescent="0.25">
      <c r="A135">
        <v>2159</v>
      </c>
      <c r="B135" s="55"/>
      <c r="P135" s="25"/>
    </row>
    <row r="136" spans="1:16" ht="15" x14ac:dyDescent="0.25">
      <c r="A136">
        <v>2170</v>
      </c>
      <c r="B136" s="55"/>
      <c r="P136" s="25"/>
    </row>
    <row r="137" spans="1:16" ht="15" x14ac:dyDescent="0.25">
      <c r="A137">
        <v>2171</v>
      </c>
      <c r="B137" s="55"/>
      <c r="P137" s="25"/>
    </row>
    <row r="138" spans="1:16" ht="15" x14ac:dyDescent="0.25">
      <c r="A138">
        <v>2176</v>
      </c>
      <c r="B138" s="55"/>
      <c r="P138" s="25"/>
    </row>
    <row r="139" spans="1:16" ht="15" x14ac:dyDescent="0.25">
      <c r="A139">
        <v>2181</v>
      </c>
      <c r="B139" s="55"/>
      <c r="P139" s="25"/>
    </row>
    <row r="140" spans="1:16" ht="15" x14ac:dyDescent="0.25">
      <c r="A140">
        <v>2191</v>
      </c>
      <c r="B140" s="55"/>
      <c r="P140" s="25"/>
    </row>
    <row r="141" spans="1:16" ht="15" x14ac:dyDescent="0.25">
      <c r="A141">
        <v>2193</v>
      </c>
      <c r="B141" s="55"/>
      <c r="P141" s="25"/>
    </row>
    <row r="142" spans="1:16" ht="15" x14ac:dyDescent="0.25">
      <c r="A142">
        <v>2213</v>
      </c>
      <c r="B142" s="55"/>
      <c r="P142" s="25"/>
    </row>
    <row r="143" spans="1:16" ht="15" x14ac:dyDescent="0.25">
      <c r="A143">
        <v>2219</v>
      </c>
      <c r="B143" s="55"/>
      <c r="P143" s="25"/>
    </row>
    <row r="144" spans="1:16" ht="15" x14ac:dyDescent="0.25">
      <c r="A144">
        <v>2230</v>
      </c>
      <c r="B144" s="55"/>
      <c r="P144" s="25"/>
    </row>
    <row r="145" spans="1:16" ht="15" x14ac:dyDescent="0.25">
      <c r="A145">
        <v>2243</v>
      </c>
      <c r="B145" s="55"/>
      <c r="P145" s="25"/>
    </row>
    <row r="146" spans="1:16" ht="15" x14ac:dyDescent="0.25">
      <c r="A146">
        <v>2246</v>
      </c>
      <c r="B146" s="55"/>
      <c r="P146" s="25"/>
    </row>
    <row r="147" spans="1:16" ht="15" x14ac:dyDescent="0.25">
      <c r="A147">
        <v>2280</v>
      </c>
      <c r="B147" s="55"/>
      <c r="P147" s="25"/>
    </row>
    <row r="148" spans="1:16" ht="15" x14ac:dyDescent="0.25">
      <c r="A148">
        <v>2281</v>
      </c>
      <c r="B148" s="55"/>
      <c r="P148" s="25"/>
    </row>
    <row r="149" spans="1:16" ht="15" x14ac:dyDescent="0.25">
      <c r="A149">
        <v>2321</v>
      </c>
      <c r="B149" s="55"/>
      <c r="P149" s="25"/>
    </row>
    <row r="150" spans="1:16" ht="15" x14ac:dyDescent="0.25">
      <c r="A150">
        <v>2335</v>
      </c>
      <c r="B150" s="55"/>
      <c r="P150" s="25"/>
    </row>
    <row r="151" spans="1:16" ht="15" x14ac:dyDescent="0.25">
      <c r="A151">
        <v>2399</v>
      </c>
      <c r="B151" s="55"/>
      <c r="P151" s="25"/>
    </row>
    <row r="152" spans="1:16" ht="15" x14ac:dyDescent="0.25">
      <c r="A152">
        <v>2423</v>
      </c>
      <c r="B152" s="55"/>
      <c r="P152" s="25"/>
    </row>
    <row r="153" spans="1:16" ht="15" x14ac:dyDescent="0.25">
      <c r="A153">
        <v>2432</v>
      </c>
      <c r="B153" s="55"/>
      <c r="P153" s="25"/>
    </row>
    <row r="154" spans="1:16" ht="15" x14ac:dyDescent="0.25">
      <c r="A154">
        <v>2433</v>
      </c>
      <c r="B154" s="55"/>
      <c r="P154" s="25"/>
    </row>
    <row r="155" spans="1:16" ht="15" x14ac:dyDescent="0.25">
      <c r="A155">
        <v>2434</v>
      </c>
      <c r="B155" s="55"/>
      <c r="P155" s="25"/>
    </row>
    <row r="156" spans="1:16" ht="15" x14ac:dyDescent="0.25">
      <c r="A156">
        <v>2442</v>
      </c>
      <c r="B156" s="55"/>
      <c r="P156" s="25"/>
    </row>
    <row r="157" spans="1:16" ht="15" x14ac:dyDescent="0.25">
      <c r="A157">
        <v>2447</v>
      </c>
      <c r="B157" s="55"/>
      <c r="P157" s="25"/>
    </row>
    <row r="158" spans="1:16" ht="15" x14ac:dyDescent="0.25">
      <c r="A158">
        <v>2448</v>
      </c>
      <c r="B158" s="55"/>
      <c r="P158" s="25"/>
    </row>
    <row r="159" spans="1:16" ht="15" x14ac:dyDescent="0.25">
      <c r="A159">
        <v>2525</v>
      </c>
      <c r="B159" s="55"/>
      <c r="P159" s="25"/>
    </row>
    <row r="160" spans="1:16" ht="15" x14ac:dyDescent="0.25">
      <c r="A160">
        <v>2540</v>
      </c>
      <c r="B160" s="55"/>
      <c r="P160" s="25"/>
    </row>
    <row r="161" spans="1:16" ht="15" x14ac:dyDescent="0.25">
      <c r="A161">
        <v>2565</v>
      </c>
      <c r="B161" s="55"/>
      <c r="P161" s="25"/>
    </row>
    <row r="162" spans="1:16" ht="15" x14ac:dyDescent="0.25">
      <c r="A162">
        <v>2718</v>
      </c>
      <c r="B162" s="55"/>
      <c r="P162" s="25"/>
    </row>
    <row r="163" spans="1:16" ht="15" x14ac:dyDescent="0.25">
      <c r="A163">
        <v>3002</v>
      </c>
      <c r="B163" s="55"/>
      <c r="P163" s="25"/>
    </row>
    <row r="164" spans="1:16" ht="15" x14ac:dyDescent="0.25">
      <c r="A164">
        <v>3008</v>
      </c>
      <c r="B164" s="55"/>
      <c r="P164" s="25"/>
    </row>
    <row r="165" spans="1:16" ht="15" x14ac:dyDescent="0.25">
      <c r="A165">
        <v>3009</v>
      </c>
      <c r="B165" s="55"/>
      <c r="P165" s="25"/>
    </row>
    <row r="166" spans="1:16" ht="15" x14ac:dyDescent="0.25">
      <c r="A166">
        <v>3010</v>
      </c>
      <c r="B166" s="55"/>
      <c r="P166" s="25"/>
    </row>
    <row r="167" spans="1:16" ht="15" x14ac:dyDescent="0.25">
      <c r="A167">
        <v>3011</v>
      </c>
      <c r="B167" s="55"/>
      <c r="P167" s="25"/>
    </row>
    <row r="168" spans="1:16" ht="15" x14ac:dyDescent="0.25">
      <c r="A168">
        <v>3014</v>
      </c>
      <c r="B168" s="55"/>
      <c r="P168" s="25"/>
    </row>
    <row r="169" spans="1:16" ht="15" x14ac:dyDescent="0.25">
      <c r="A169">
        <v>3020</v>
      </c>
      <c r="B169" s="55"/>
      <c r="P169" s="25"/>
    </row>
    <row r="170" spans="1:16" ht="15" x14ac:dyDescent="0.25">
      <c r="A170">
        <v>3036</v>
      </c>
      <c r="B170" s="55"/>
      <c r="P170" s="25"/>
    </row>
    <row r="171" spans="1:16" ht="15" x14ac:dyDescent="0.25">
      <c r="A171">
        <v>3038</v>
      </c>
      <c r="B171" s="55"/>
      <c r="P171" s="25"/>
    </row>
    <row r="172" spans="1:16" ht="15" x14ac:dyDescent="0.25">
      <c r="A172">
        <v>3050</v>
      </c>
      <c r="B172" s="55"/>
      <c r="P172" s="25"/>
    </row>
    <row r="173" spans="1:16" ht="15" x14ac:dyDescent="0.25">
      <c r="A173">
        <v>3065</v>
      </c>
      <c r="B173" s="55"/>
      <c r="P173" s="25"/>
    </row>
    <row r="174" spans="1:16" ht="15" x14ac:dyDescent="0.25">
      <c r="A174">
        <v>3074</v>
      </c>
      <c r="B174" s="55"/>
      <c r="P174" s="25"/>
    </row>
    <row r="175" spans="1:16" ht="15" x14ac:dyDescent="0.25">
      <c r="A175">
        <v>3084</v>
      </c>
      <c r="B175" s="55"/>
      <c r="P175" s="25"/>
    </row>
    <row r="176" spans="1:16" ht="15" x14ac:dyDescent="0.25">
      <c r="A176">
        <v>3106</v>
      </c>
      <c r="B176" s="55"/>
      <c r="P176" s="25"/>
    </row>
    <row r="177" spans="1:16" ht="15" x14ac:dyDescent="0.25">
      <c r="A177">
        <v>3185</v>
      </c>
      <c r="B177" s="55"/>
      <c r="P177" s="25"/>
    </row>
    <row r="178" spans="1:16" ht="15" x14ac:dyDescent="0.25">
      <c r="A178">
        <v>3188</v>
      </c>
      <c r="B178" s="55"/>
      <c r="P178" s="25"/>
    </row>
    <row r="179" spans="1:16" ht="15" x14ac:dyDescent="0.25">
      <c r="A179">
        <v>3202</v>
      </c>
      <c r="B179" s="55"/>
      <c r="P179" s="25"/>
    </row>
    <row r="180" spans="1:16" ht="15" x14ac:dyDescent="0.25">
      <c r="A180">
        <v>3203</v>
      </c>
      <c r="B180" s="55"/>
      <c r="P180" s="25"/>
    </row>
    <row r="181" spans="1:16" ht="15" x14ac:dyDescent="0.25">
      <c r="A181">
        <v>3208</v>
      </c>
      <c r="B181" s="55"/>
      <c r="P181" s="25"/>
    </row>
    <row r="182" spans="1:16" ht="15" x14ac:dyDescent="0.25">
      <c r="A182">
        <v>3211</v>
      </c>
      <c r="B182" s="55"/>
      <c r="P182" s="25"/>
    </row>
    <row r="183" spans="1:16" ht="15" x14ac:dyDescent="0.25">
      <c r="A183">
        <v>3213</v>
      </c>
      <c r="B183" s="55"/>
      <c r="P183" s="25"/>
    </row>
    <row r="184" spans="1:16" ht="15" x14ac:dyDescent="0.25">
      <c r="A184">
        <v>3222</v>
      </c>
      <c r="B184" s="55"/>
      <c r="P184" s="25"/>
    </row>
    <row r="185" spans="1:16" ht="15" x14ac:dyDescent="0.25">
      <c r="A185">
        <v>3224</v>
      </c>
      <c r="B185" s="55"/>
      <c r="P185" s="25"/>
    </row>
    <row r="186" spans="1:16" ht="15" x14ac:dyDescent="0.25">
      <c r="A186">
        <v>3225</v>
      </c>
      <c r="B186" s="55"/>
      <c r="P186" s="25"/>
    </row>
    <row r="187" spans="1:16" ht="15" x14ac:dyDescent="0.25">
      <c r="A187">
        <v>3272</v>
      </c>
      <c r="B187" s="55"/>
      <c r="P187" s="25"/>
    </row>
    <row r="188" spans="1:16" ht="15" x14ac:dyDescent="0.25">
      <c r="A188">
        <v>3283</v>
      </c>
      <c r="B188" s="55"/>
      <c r="P188" s="25"/>
    </row>
    <row r="189" spans="1:16" ht="15" x14ac:dyDescent="0.25">
      <c r="A189">
        <v>3314</v>
      </c>
      <c r="B189" s="55"/>
      <c r="P189" s="25"/>
    </row>
    <row r="190" spans="1:16" ht="15" x14ac:dyDescent="0.25">
      <c r="A190">
        <v>3321</v>
      </c>
      <c r="B190" s="55"/>
      <c r="P190" s="25"/>
    </row>
    <row r="191" spans="1:16" ht="15" x14ac:dyDescent="0.25">
      <c r="A191">
        <v>3324</v>
      </c>
      <c r="B191" s="55"/>
      <c r="P191" s="25"/>
    </row>
    <row r="192" spans="1:16" ht="15" x14ac:dyDescent="0.25">
      <c r="A192">
        <v>3330</v>
      </c>
      <c r="B192" s="55"/>
      <c r="P192" s="25"/>
    </row>
    <row r="193" spans="1:16" ht="15" x14ac:dyDescent="0.25">
      <c r="A193">
        <v>3335</v>
      </c>
      <c r="B193" s="55"/>
      <c r="P193" s="25"/>
    </row>
    <row r="194" spans="1:16" ht="15" x14ac:dyDescent="0.25">
      <c r="A194">
        <v>3345</v>
      </c>
      <c r="B194" s="55"/>
      <c r="P194" s="25"/>
    </row>
    <row r="195" spans="1:16" ht="15" x14ac:dyDescent="0.25">
      <c r="A195">
        <v>3355</v>
      </c>
      <c r="B195" s="55"/>
      <c r="P195" s="25"/>
    </row>
    <row r="196" spans="1:16" ht="15" x14ac:dyDescent="0.25">
      <c r="A196">
        <v>3356</v>
      </c>
      <c r="B196" s="55"/>
      <c r="P196" s="25"/>
    </row>
    <row r="197" spans="1:16" ht="15" x14ac:dyDescent="0.25">
      <c r="A197">
        <v>3358</v>
      </c>
      <c r="B197" s="55"/>
      <c r="P197" s="25"/>
    </row>
    <row r="198" spans="1:16" ht="15" x14ac:dyDescent="0.25">
      <c r="A198">
        <v>3360</v>
      </c>
      <c r="B198" s="55"/>
      <c r="P198" s="25"/>
    </row>
    <row r="199" spans="1:16" ht="15" x14ac:dyDescent="0.25">
      <c r="A199">
        <v>3370</v>
      </c>
      <c r="B199" s="55"/>
      <c r="P199" s="25"/>
    </row>
    <row r="200" spans="1:16" ht="15" x14ac:dyDescent="0.25">
      <c r="A200">
        <v>3385</v>
      </c>
      <c r="B200" s="55"/>
      <c r="P200" s="25"/>
    </row>
    <row r="201" spans="1:16" ht="15" x14ac:dyDescent="0.25">
      <c r="A201">
        <v>3392</v>
      </c>
      <c r="B201" s="55"/>
      <c r="P201" s="25"/>
    </row>
    <row r="202" spans="1:16" ht="15" x14ac:dyDescent="0.25">
      <c r="A202">
        <v>3407</v>
      </c>
      <c r="B202" s="55"/>
      <c r="P202" s="25"/>
    </row>
    <row r="203" spans="1:16" ht="15" x14ac:dyDescent="0.25">
      <c r="A203">
        <v>3427</v>
      </c>
      <c r="B203" s="55"/>
      <c r="P203" s="25"/>
    </row>
    <row r="204" spans="1:16" ht="15" x14ac:dyDescent="0.25">
      <c r="A204">
        <v>3428</v>
      </c>
      <c r="B204" s="55"/>
      <c r="P204" s="25"/>
    </row>
    <row r="205" spans="1:16" ht="15" x14ac:dyDescent="0.25">
      <c r="A205">
        <v>3436</v>
      </c>
      <c r="B205" s="55"/>
      <c r="P205" s="25"/>
    </row>
    <row r="206" spans="1:16" ht="15" x14ac:dyDescent="0.25">
      <c r="A206">
        <v>3444</v>
      </c>
      <c r="B206" s="55"/>
      <c r="P206" s="25"/>
    </row>
    <row r="207" spans="1:16" ht="15" x14ac:dyDescent="0.25">
      <c r="A207">
        <v>3445</v>
      </c>
      <c r="B207" s="55"/>
      <c r="P207" s="25"/>
    </row>
    <row r="208" spans="1:16" ht="15" x14ac:dyDescent="0.25">
      <c r="A208">
        <v>3457</v>
      </c>
      <c r="B208" s="55"/>
      <c r="P208" s="25"/>
    </row>
    <row r="209" spans="1:16" ht="15" x14ac:dyDescent="0.25">
      <c r="A209">
        <v>3466</v>
      </c>
      <c r="B209" s="55"/>
      <c r="P209" s="25"/>
    </row>
    <row r="210" spans="1:16" ht="15" x14ac:dyDescent="0.25">
      <c r="A210">
        <v>3468</v>
      </c>
      <c r="B210" s="55"/>
      <c r="P210" s="25"/>
    </row>
    <row r="211" spans="1:16" ht="15" x14ac:dyDescent="0.25">
      <c r="A211">
        <v>3473</v>
      </c>
      <c r="B211" s="55"/>
      <c r="P211" s="25"/>
    </row>
    <row r="212" spans="1:16" ht="15" x14ac:dyDescent="0.25">
      <c r="A212">
        <v>3474</v>
      </c>
      <c r="B212" s="55"/>
      <c r="P212" s="25"/>
    </row>
    <row r="213" spans="1:16" ht="15" x14ac:dyDescent="0.25">
      <c r="A213">
        <v>3483</v>
      </c>
      <c r="B213" s="55"/>
      <c r="P213" s="25"/>
    </row>
    <row r="214" spans="1:16" ht="15" x14ac:dyDescent="0.25">
      <c r="A214">
        <v>3488</v>
      </c>
      <c r="B214" s="55"/>
      <c r="P214" s="25"/>
    </row>
    <row r="215" spans="1:16" ht="15" x14ac:dyDescent="0.25">
      <c r="A215">
        <v>3494</v>
      </c>
      <c r="B215" s="55"/>
      <c r="P215" s="25"/>
    </row>
    <row r="216" spans="1:16" ht="15" x14ac:dyDescent="0.25">
      <c r="A216">
        <v>3498</v>
      </c>
      <c r="B216" s="55"/>
      <c r="P216" s="25"/>
    </row>
    <row r="217" spans="1:16" ht="15" x14ac:dyDescent="0.25">
      <c r="A217">
        <v>3509</v>
      </c>
      <c r="B217" s="55"/>
      <c r="P217" s="25"/>
    </row>
    <row r="218" spans="1:16" ht="15" x14ac:dyDescent="0.25">
      <c r="A218">
        <v>3510</v>
      </c>
      <c r="B218" s="55"/>
      <c r="P218" s="25"/>
    </row>
    <row r="219" spans="1:16" ht="15" x14ac:dyDescent="0.25">
      <c r="A219">
        <v>3512</v>
      </c>
      <c r="B219" s="55"/>
      <c r="P219" s="25"/>
    </row>
    <row r="220" spans="1:16" ht="15" x14ac:dyDescent="0.25">
      <c r="A220">
        <v>3513</v>
      </c>
      <c r="B220" s="55"/>
      <c r="P220" s="25"/>
    </row>
    <row r="221" spans="1:16" ht="15" x14ac:dyDescent="0.25">
      <c r="A221">
        <v>3514</v>
      </c>
      <c r="B221" s="55"/>
      <c r="P221" s="25"/>
    </row>
    <row r="222" spans="1:16" ht="15" x14ac:dyDescent="0.25">
      <c r="A222">
        <v>3515</v>
      </c>
      <c r="B222" s="55"/>
      <c r="P222" s="25"/>
    </row>
    <row r="223" spans="1:16" ht="15" x14ac:dyDescent="0.25">
      <c r="A223">
        <v>3524</v>
      </c>
      <c r="B223" s="55"/>
      <c r="P223" s="25"/>
    </row>
    <row r="224" spans="1:16" ht="15" x14ac:dyDescent="0.25">
      <c r="A224">
        <v>3525</v>
      </c>
      <c r="B224" s="55"/>
      <c r="P224" s="25"/>
    </row>
    <row r="225" spans="1:16" ht="15" x14ac:dyDescent="0.25">
      <c r="A225">
        <v>3528</v>
      </c>
      <c r="B225" s="55"/>
      <c r="P225" s="25"/>
    </row>
    <row r="226" spans="1:16" ht="15" x14ac:dyDescent="0.25">
      <c r="A226">
        <v>3535</v>
      </c>
      <c r="B226" s="55"/>
      <c r="P226" s="25"/>
    </row>
    <row r="227" spans="1:16" ht="15" x14ac:dyDescent="0.25">
      <c r="A227">
        <v>3536</v>
      </c>
      <c r="B227" s="55"/>
      <c r="P227" s="25"/>
    </row>
    <row r="228" spans="1:16" ht="15" x14ac:dyDescent="0.25">
      <c r="A228">
        <v>3539</v>
      </c>
      <c r="B228" s="55"/>
      <c r="P228" s="25"/>
    </row>
    <row r="229" spans="1:16" ht="15" x14ac:dyDescent="0.25">
      <c r="A229">
        <v>3544</v>
      </c>
      <c r="B229" s="55"/>
      <c r="P229" s="25"/>
    </row>
    <row r="230" spans="1:16" ht="15" x14ac:dyDescent="0.25">
      <c r="A230">
        <v>3556</v>
      </c>
      <c r="B230" s="55"/>
      <c r="P230" s="25"/>
    </row>
    <row r="231" spans="1:16" ht="15" x14ac:dyDescent="0.25">
      <c r="A231">
        <v>3557</v>
      </c>
      <c r="B231" s="55"/>
      <c r="P231" s="25"/>
    </row>
    <row r="232" spans="1:16" ht="15" x14ac:dyDescent="0.25">
      <c r="A232">
        <v>3568</v>
      </c>
      <c r="B232" s="55"/>
      <c r="P232" s="25"/>
    </row>
    <row r="233" spans="1:16" ht="15" x14ac:dyDescent="0.25">
      <c r="A233">
        <v>3574</v>
      </c>
      <c r="B233" s="55"/>
      <c r="P233" s="25"/>
    </row>
    <row r="234" spans="1:16" ht="15" x14ac:dyDescent="0.25">
      <c r="A234">
        <v>3590</v>
      </c>
      <c r="B234" s="55"/>
      <c r="P234" s="25"/>
    </row>
    <row r="235" spans="1:16" ht="15" x14ac:dyDescent="0.25">
      <c r="A235">
        <v>3593</v>
      </c>
      <c r="B235" s="55"/>
      <c r="P235" s="25"/>
    </row>
    <row r="236" spans="1:16" ht="15" x14ac:dyDescent="0.25">
      <c r="A236">
        <v>3594</v>
      </c>
      <c r="B236" s="55"/>
      <c r="P236" s="25"/>
    </row>
    <row r="237" spans="1:16" ht="15" x14ac:dyDescent="0.25">
      <c r="A237">
        <v>3603</v>
      </c>
      <c r="B237" s="55"/>
      <c r="P237" s="25"/>
    </row>
    <row r="238" spans="1:16" ht="15" x14ac:dyDescent="0.25">
      <c r="A238">
        <v>3625</v>
      </c>
      <c r="B238" s="55"/>
      <c r="P238" s="25"/>
    </row>
    <row r="239" spans="1:16" ht="15" x14ac:dyDescent="0.25">
      <c r="A239">
        <v>3626</v>
      </c>
      <c r="B239" s="55"/>
      <c r="P239" s="25"/>
    </row>
    <row r="240" spans="1:16" ht="15" x14ac:dyDescent="0.25">
      <c r="A240">
        <v>3630</v>
      </c>
      <c r="B240" s="55"/>
      <c r="P240" s="25"/>
    </row>
    <row r="241" spans="1:16" ht="15" x14ac:dyDescent="0.25">
      <c r="A241">
        <v>3632</v>
      </c>
      <c r="B241" s="55"/>
      <c r="P241" s="25"/>
    </row>
    <row r="242" spans="1:16" ht="15" x14ac:dyDescent="0.25">
      <c r="A242">
        <v>3637</v>
      </c>
      <c r="B242" s="55"/>
      <c r="P242" s="25"/>
    </row>
    <row r="243" spans="1:16" ht="15" x14ac:dyDescent="0.25">
      <c r="A243">
        <v>3644</v>
      </c>
      <c r="B243" s="55"/>
      <c r="P243" s="25"/>
    </row>
    <row r="244" spans="1:16" ht="15" x14ac:dyDescent="0.25">
      <c r="A244">
        <v>3647</v>
      </c>
      <c r="B244" s="55"/>
      <c r="P244" s="25"/>
    </row>
    <row r="245" spans="1:16" ht="15" x14ac:dyDescent="0.25">
      <c r="A245">
        <v>3683</v>
      </c>
      <c r="B245" s="55"/>
      <c r="P245" s="25"/>
    </row>
    <row r="246" spans="1:16" ht="15" x14ac:dyDescent="0.25">
      <c r="A246">
        <v>3708</v>
      </c>
      <c r="B246" s="55"/>
      <c r="P246" s="25"/>
    </row>
    <row r="247" spans="1:16" ht="15" x14ac:dyDescent="0.25">
      <c r="A247">
        <v>3709</v>
      </c>
      <c r="B247" s="55"/>
      <c r="P247" s="25"/>
    </row>
    <row r="248" spans="1:16" ht="15" x14ac:dyDescent="0.25">
      <c r="A248">
        <v>3711</v>
      </c>
      <c r="B248" s="55"/>
      <c r="P248" s="25"/>
    </row>
    <row r="249" spans="1:16" ht="15" x14ac:dyDescent="0.25">
      <c r="A249">
        <v>3723</v>
      </c>
      <c r="B249" s="55"/>
      <c r="P249" s="25"/>
    </row>
    <row r="250" spans="1:16" ht="15" x14ac:dyDescent="0.25">
      <c r="A250">
        <v>3734</v>
      </c>
      <c r="B250" s="55"/>
      <c r="P250" s="25"/>
    </row>
    <row r="251" spans="1:16" ht="15" x14ac:dyDescent="0.25">
      <c r="A251">
        <v>3735</v>
      </c>
      <c r="B251" s="55"/>
      <c r="P251" s="25"/>
    </row>
    <row r="252" spans="1:16" ht="15" x14ac:dyDescent="0.25">
      <c r="A252">
        <v>3748</v>
      </c>
      <c r="B252" s="55"/>
      <c r="P252" s="25"/>
    </row>
    <row r="253" spans="1:16" ht="15" x14ac:dyDescent="0.25">
      <c r="A253">
        <v>3751</v>
      </c>
      <c r="B253" s="55"/>
      <c r="P253" s="25"/>
    </row>
    <row r="254" spans="1:16" ht="15" x14ac:dyDescent="0.25">
      <c r="A254">
        <v>3753</v>
      </c>
      <c r="B254" s="55"/>
      <c r="P254" s="25"/>
    </row>
    <row r="255" spans="1:16" ht="15" x14ac:dyDescent="0.25">
      <c r="A255">
        <v>3757</v>
      </c>
      <c r="B255" s="55"/>
      <c r="P255" s="25"/>
    </row>
    <row r="256" spans="1:16" ht="15" x14ac:dyDescent="0.25">
      <c r="A256">
        <v>3758</v>
      </c>
      <c r="B256" s="55"/>
      <c r="P256" s="25"/>
    </row>
    <row r="257" spans="1:16" ht="15" x14ac:dyDescent="0.25">
      <c r="A257">
        <v>3760</v>
      </c>
      <c r="B257" s="55"/>
      <c r="P257" s="25"/>
    </row>
    <row r="258" spans="1:16" ht="15" x14ac:dyDescent="0.25">
      <c r="A258">
        <v>3761</v>
      </c>
      <c r="B258" s="55"/>
      <c r="P258" s="25"/>
    </row>
    <row r="259" spans="1:16" ht="15" x14ac:dyDescent="0.25">
      <c r="A259">
        <v>3763</v>
      </c>
      <c r="B259" s="55"/>
      <c r="P259" s="25"/>
    </row>
    <row r="260" spans="1:16" ht="15" x14ac:dyDescent="0.25">
      <c r="A260">
        <v>3765</v>
      </c>
      <c r="B260" s="55"/>
      <c r="P260" s="25"/>
    </row>
    <row r="261" spans="1:16" ht="15" x14ac:dyDescent="0.25">
      <c r="A261">
        <v>3766</v>
      </c>
      <c r="B261" s="55"/>
      <c r="P261" s="25"/>
    </row>
    <row r="262" spans="1:16" ht="15" x14ac:dyDescent="0.25">
      <c r="A262">
        <v>3768</v>
      </c>
      <c r="B262" s="55"/>
      <c r="P262" s="25"/>
    </row>
    <row r="263" spans="1:16" ht="15" x14ac:dyDescent="0.25">
      <c r="A263">
        <v>3776</v>
      </c>
      <c r="B263" s="55"/>
      <c r="P263" s="25"/>
    </row>
    <row r="264" spans="1:16" ht="15" x14ac:dyDescent="0.25">
      <c r="A264">
        <v>3783</v>
      </c>
      <c r="B264" s="55"/>
      <c r="P264" s="25"/>
    </row>
    <row r="265" spans="1:16" ht="15" x14ac:dyDescent="0.25">
      <c r="A265">
        <v>3786</v>
      </c>
      <c r="B265" s="55"/>
      <c r="P265" s="25"/>
    </row>
    <row r="266" spans="1:16" ht="15" x14ac:dyDescent="0.25">
      <c r="A266">
        <v>3796</v>
      </c>
      <c r="B266" s="55"/>
      <c r="P266" s="25"/>
    </row>
    <row r="267" spans="1:16" ht="15" x14ac:dyDescent="0.25">
      <c r="A267">
        <v>3808</v>
      </c>
      <c r="B267" s="55"/>
      <c r="P267" s="25"/>
    </row>
    <row r="268" spans="1:16" ht="15" x14ac:dyDescent="0.25">
      <c r="A268">
        <v>3815</v>
      </c>
      <c r="B268" s="55"/>
      <c r="P268" s="25"/>
    </row>
    <row r="269" spans="1:16" ht="15" x14ac:dyDescent="0.25">
      <c r="A269">
        <v>3816</v>
      </c>
      <c r="B269" s="55"/>
      <c r="P269" s="25"/>
    </row>
    <row r="270" spans="1:16" ht="15" x14ac:dyDescent="0.25">
      <c r="A270">
        <v>3826</v>
      </c>
      <c r="B270" s="55"/>
      <c r="P270" s="25"/>
    </row>
    <row r="271" spans="1:16" ht="15" x14ac:dyDescent="0.25">
      <c r="A271">
        <v>3827</v>
      </c>
      <c r="B271" s="55"/>
      <c r="P271" s="25"/>
    </row>
    <row r="272" spans="1:16" ht="15" x14ac:dyDescent="0.25">
      <c r="A272">
        <v>3830</v>
      </c>
      <c r="B272" s="55"/>
      <c r="P272" s="25"/>
    </row>
    <row r="273" spans="1:16" ht="15" x14ac:dyDescent="0.25">
      <c r="A273">
        <v>3832</v>
      </c>
      <c r="B273" s="55"/>
      <c r="P273" s="25"/>
    </row>
    <row r="274" spans="1:16" ht="15" x14ac:dyDescent="0.25">
      <c r="A274">
        <v>3835</v>
      </c>
      <c r="B274" s="55"/>
      <c r="P274" s="25"/>
    </row>
    <row r="275" spans="1:16" ht="15" x14ac:dyDescent="0.25">
      <c r="A275">
        <v>3838</v>
      </c>
      <c r="B275" s="55"/>
      <c r="P275" s="25"/>
    </row>
    <row r="276" spans="1:16" ht="15" x14ac:dyDescent="0.25">
      <c r="A276">
        <v>3844</v>
      </c>
      <c r="B276" s="55"/>
      <c r="P276" s="25"/>
    </row>
    <row r="277" spans="1:16" ht="15" x14ac:dyDescent="0.25">
      <c r="A277">
        <v>3846</v>
      </c>
      <c r="B277" s="55"/>
      <c r="P277" s="25"/>
    </row>
    <row r="278" spans="1:16" ht="15" x14ac:dyDescent="0.25">
      <c r="A278">
        <v>3851</v>
      </c>
      <c r="B278" s="55"/>
      <c r="P278" s="25"/>
    </row>
    <row r="279" spans="1:16" ht="15" x14ac:dyDescent="0.25">
      <c r="A279">
        <v>3853</v>
      </c>
      <c r="B279" s="55"/>
      <c r="P279" s="25"/>
    </row>
    <row r="280" spans="1:16" ht="15" x14ac:dyDescent="0.25">
      <c r="A280">
        <v>3896</v>
      </c>
      <c r="B280" s="55"/>
      <c r="P280" s="25"/>
    </row>
    <row r="281" spans="1:16" ht="15" x14ac:dyDescent="0.25">
      <c r="A281">
        <v>3903</v>
      </c>
      <c r="B281" s="55"/>
      <c r="P281" s="25"/>
    </row>
    <row r="282" spans="1:16" ht="15" x14ac:dyDescent="0.25">
      <c r="A282">
        <v>3923</v>
      </c>
      <c r="B282" s="55"/>
      <c r="P282" s="25"/>
    </row>
    <row r="283" spans="1:16" ht="15" x14ac:dyDescent="0.25">
      <c r="A283">
        <v>3941</v>
      </c>
      <c r="B283" s="55"/>
      <c r="P283" s="25"/>
    </row>
    <row r="284" spans="1:16" ht="15" x14ac:dyDescent="0.25">
      <c r="A284">
        <v>3954</v>
      </c>
      <c r="B284" s="55"/>
      <c r="P284" s="25"/>
    </row>
    <row r="285" spans="1:16" ht="15" x14ac:dyDescent="0.25">
      <c r="A285">
        <v>3955</v>
      </c>
      <c r="B285" s="55"/>
      <c r="P285" s="25"/>
    </row>
    <row r="286" spans="1:16" ht="15" x14ac:dyDescent="0.25">
      <c r="A286">
        <v>3962</v>
      </c>
      <c r="B286" s="55"/>
      <c r="P286" s="25"/>
    </row>
    <row r="287" spans="1:16" ht="15" x14ac:dyDescent="0.25">
      <c r="A287">
        <v>3967</v>
      </c>
      <c r="B287" s="55"/>
      <c r="P287" s="25"/>
    </row>
    <row r="288" spans="1:16" ht="15" x14ac:dyDescent="0.25">
      <c r="A288">
        <v>3995</v>
      </c>
      <c r="B288" s="55"/>
      <c r="P288" s="25"/>
    </row>
    <row r="289" spans="1:17" ht="15" x14ac:dyDescent="0.25">
      <c r="A289"/>
      <c r="B289" s="55"/>
      <c r="P289" s="25"/>
      <c r="Q289"/>
    </row>
    <row r="290" spans="1:17" ht="15" x14ac:dyDescent="0.25">
      <c r="A290"/>
      <c r="B290" s="55"/>
      <c r="P290" s="25"/>
      <c r="Q290"/>
    </row>
    <row r="291" spans="1:17" ht="15" x14ac:dyDescent="0.25">
      <c r="A291"/>
      <c r="B291" s="55"/>
      <c r="P291" s="25"/>
      <c r="Q291"/>
    </row>
    <row r="292" spans="1:17" ht="15" x14ac:dyDescent="0.25">
      <c r="A292"/>
      <c r="B292" s="55"/>
      <c r="P292" s="25"/>
      <c r="Q292"/>
    </row>
    <row r="293" spans="1:17" ht="15" x14ac:dyDescent="0.25">
      <c r="A293"/>
      <c r="B293" s="55"/>
      <c r="P293" s="25"/>
      <c r="Q293"/>
    </row>
    <row r="294" spans="1:17" ht="15" x14ac:dyDescent="0.25">
      <c r="A294"/>
      <c r="B294" s="55"/>
      <c r="P294" s="25"/>
      <c r="Q294"/>
    </row>
    <row r="295" spans="1:17" ht="15" x14ac:dyDescent="0.25">
      <c r="A295"/>
      <c r="B295" s="55"/>
      <c r="P295" s="25"/>
      <c r="Q295"/>
    </row>
    <row r="296" spans="1:17" ht="15" x14ac:dyDescent="0.25">
      <c r="A296"/>
      <c r="B296" s="55"/>
      <c r="P296" s="25"/>
      <c r="Q296"/>
    </row>
    <row r="297" spans="1:17" ht="15" x14ac:dyDescent="0.25">
      <c r="A297"/>
      <c r="B297" s="55"/>
      <c r="P297" s="25"/>
      <c r="Q297"/>
    </row>
    <row r="298" spans="1:17" ht="15" x14ac:dyDescent="0.25">
      <c r="A298"/>
      <c r="B298" s="55"/>
      <c r="P298" s="25"/>
      <c r="Q298"/>
    </row>
    <row r="299" spans="1:17" ht="15" x14ac:dyDescent="0.25">
      <c r="A299"/>
      <c r="B299" s="55"/>
      <c r="P299" s="25"/>
      <c r="Q299"/>
    </row>
    <row r="300" spans="1:17" ht="15" x14ac:dyDescent="0.25">
      <c r="A300"/>
      <c r="B300" s="55"/>
      <c r="P300" s="25"/>
      <c r="Q300"/>
    </row>
    <row r="301" spans="1:17" ht="15" x14ac:dyDescent="0.25">
      <c r="A301"/>
      <c r="B301" s="55"/>
      <c r="P301" s="25"/>
      <c r="Q301"/>
    </row>
    <row r="302" spans="1:17" ht="15" x14ac:dyDescent="0.25">
      <c r="A302"/>
      <c r="B302" s="55"/>
      <c r="P302" s="25"/>
      <c r="Q302"/>
    </row>
    <row r="303" spans="1:17" ht="15" x14ac:dyDescent="0.25">
      <c r="A303"/>
      <c r="B303" s="55"/>
      <c r="P303" s="25"/>
      <c r="Q303"/>
    </row>
    <row r="304" spans="1:17" ht="15" x14ac:dyDescent="0.25">
      <c r="A304"/>
      <c r="B304" s="55"/>
      <c r="P304" s="25"/>
      <c r="Q304"/>
    </row>
    <row r="305" spans="1:17" ht="15" x14ac:dyDescent="0.25">
      <c r="A305"/>
      <c r="B305" s="55"/>
      <c r="P305" s="25"/>
      <c r="Q305"/>
    </row>
    <row r="306" spans="1:17" ht="15" x14ac:dyDescent="0.25">
      <c r="A306"/>
      <c r="B306" s="55"/>
      <c r="P306" s="25"/>
      <c r="Q306"/>
    </row>
    <row r="307" spans="1:17" ht="15" x14ac:dyDescent="0.25">
      <c r="A307"/>
      <c r="B307" s="55"/>
      <c r="P307" s="25"/>
      <c r="Q307"/>
    </row>
    <row r="308" spans="1:17" ht="15" x14ac:dyDescent="0.25">
      <c r="A308"/>
      <c r="B308" s="55"/>
      <c r="P308" s="25"/>
      <c r="Q308"/>
    </row>
    <row r="309" spans="1:17" ht="15" x14ac:dyDescent="0.25">
      <c r="A309"/>
      <c r="B309" s="55"/>
      <c r="P309" s="25"/>
      <c r="Q309"/>
    </row>
    <row r="310" spans="1:17" ht="15" x14ac:dyDescent="0.25">
      <c r="A310"/>
      <c r="B310" s="55"/>
      <c r="P310" s="25"/>
      <c r="Q310"/>
    </row>
    <row r="311" spans="1:17" ht="15" x14ac:dyDescent="0.25">
      <c r="A311"/>
      <c r="B311" s="55"/>
      <c r="P311" s="25"/>
      <c r="Q311"/>
    </row>
    <row r="312" spans="1:17" ht="15" x14ac:dyDescent="0.25">
      <c r="A312"/>
      <c r="B312" s="55"/>
      <c r="P312" s="25"/>
      <c r="Q312"/>
    </row>
    <row r="313" spans="1:17" ht="15" x14ac:dyDescent="0.25">
      <c r="A313"/>
      <c r="B313" s="55"/>
      <c r="P313" s="25"/>
      <c r="Q313"/>
    </row>
    <row r="314" spans="1:17" ht="15" x14ac:dyDescent="0.25">
      <c r="A314"/>
      <c r="B314" s="55"/>
      <c r="P314" s="25"/>
      <c r="Q314"/>
    </row>
    <row r="315" spans="1:17" ht="15" x14ac:dyDescent="0.25">
      <c r="A315"/>
      <c r="B315" s="55"/>
      <c r="P315" s="25"/>
      <c r="Q315"/>
    </row>
    <row r="316" spans="1:17" ht="15" x14ac:dyDescent="0.25">
      <c r="A316"/>
      <c r="B316" s="55"/>
      <c r="P316" s="25"/>
      <c r="Q316"/>
    </row>
    <row r="317" spans="1:17" ht="15" x14ac:dyDescent="0.25">
      <c r="A317"/>
      <c r="B317" s="55"/>
      <c r="P317" s="25"/>
      <c r="Q317"/>
    </row>
    <row r="318" spans="1:17" ht="15" x14ac:dyDescent="0.25">
      <c r="A318"/>
      <c r="B318" s="55"/>
      <c r="P318" s="25"/>
      <c r="Q318"/>
    </row>
    <row r="319" spans="1:17" ht="12.75" x14ac:dyDescent="0.2">
      <c r="A319"/>
      <c r="B319" s="25"/>
      <c r="P319" s="25"/>
      <c r="Q319"/>
    </row>
    <row r="320" spans="1:17" ht="15" x14ac:dyDescent="0.25">
      <c r="A320"/>
      <c r="P320" s="25"/>
      <c r="Q320"/>
    </row>
    <row r="321" spans="1:17" ht="15" x14ac:dyDescent="0.25">
      <c r="A321"/>
      <c r="Q321"/>
    </row>
    <row r="322" spans="1:17" ht="15" x14ac:dyDescent="0.25">
      <c r="A322"/>
      <c r="Q322"/>
    </row>
    <row r="323" spans="1:17" ht="15" x14ac:dyDescent="0.25">
      <c r="A323"/>
      <c r="Q323"/>
    </row>
    <row r="324" spans="1:17" ht="15" x14ac:dyDescent="0.25">
      <c r="A324"/>
      <c r="Q324"/>
    </row>
    <row r="325" spans="1:17" ht="15" x14ac:dyDescent="0.25">
      <c r="A325"/>
      <c r="Q325"/>
    </row>
    <row r="326" spans="1:17" ht="15" x14ac:dyDescent="0.25">
      <c r="A326"/>
      <c r="Q326"/>
    </row>
    <row r="327" spans="1:17" ht="15" x14ac:dyDescent="0.25">
      <c r="A327"/>
      <c r="Q327"/>
    </row>
    <row r="328" spans="1:17" ht="15" x14ac:dyDescent="0.25">
      <c r="A328"/>
      <c r="Q328"/>
    </row>
    <row r="329" spans="1:17" ht="15" x14ac:dyDescent="0.25">
      <c r="A329"/>
      <c r="Q329"/>
    </row>
    <row r="330" spans="1:17" ht="15" x14ac:dyDescent="0.25">
      <c r="A330"/>
      <c r="Q330"/>
    </row>
    <row r="331" spans="1:17" ht="15" x14ac:dyDescent="0.25">
      <c r="A331"/>
      <c r="Q331"/>
    </row>
    <row r="332" spans="1:17" ht="15" x14ac:dyDescent="0.25">
      <c r="A332"/>
      <c r="Q332"/>
    </row>
    <row r="333" spans="1:17" ht="15" x14ac:dyDescent="0.25">
      <c r="A333"/>
      <c r="Q333"/>
    </row>
    <row r="334" spans="1:17" ht="15" x14ac:dyDescent="0.25">
      <c r="A334"/>
      <c r="Q334"/>
    </row>
    <row r="335" spans="1:17" ht="15" x14ac:dyDescent="0.25">
      <c r="A335"/>
      <c r="Q335"/>
    </row>
    <row r="336" spans="1:17" ht="15" x14ac:dyDescent="0.25">
      <c r="A336"/>
      <c r="Q336"/>
    </row>
    <row r="337" spans="1:17" ht="15" x14ac:dyDescent="0.25">
      <c r="A337"/>
      <c r="Q337"/>
    </row>
    <row r="338" spans="1:17" ht="15" x14ac:dyDescent="0.25">
      <c r="A338"/>
      <c r="Q338"/>
    </row>
    <row r="339" spans="1:17" ht="15" x14ac:dyDescent="0.25">
      <c r="A339"/>
      <c r="Q339"/>
    </row>
    <row r="340" spans="1:17" ht="15" x14ac:dyDescent="0.25">
      <c r="A340"/>
      <c r="Q340"/>
    </row>
    <row r="341" spans="1:17" ht="15" x14ac:dyDescent="0.25">
      <c r="A341"/>
      <c r="Q341"/>
    </row>
    <row r="342" spans="1:17" ht="15" x14ac:dyDescent="0.25">
      <c r="A342"/>
      <c r="Q342"/>
    </row>
    <row r="343" spans="1:17" ht="15" x14ac:dyDescent="0.25">
      <c r="A343"/>
      <c r="Q343"/>
    </row>
    <row r="344" spans="1:17" ht="15" x14ac:dyDescent="0.25">
      <c r="A344"/>
      <c r="Q344"/>
    </row>
    <row r="345" spans="1:17" ht="15" x14ac:dyDescent="0.25">
      <c r="A345"/>
      <c r="Q345"/>
    </row>
    <row r="346" spans="1:17" ht="15" x14ac:dyDescent="0.25">
      <c r="A346"/>
      <c r="Q346"/>
    </row>
    <row r="347" spans="1:17" ht="15" x14ac:dyDescent="0.25">
      <c r="A347"/>
      <c r="Q347"/>
    </row>
    <row r="348" spans="1:17" ht="15" x14ac:dyDescent="0.25">
      <c r="A348"/>
      <c r="Q348"/>
    </row>
    <row r="349" spans="1:17" ht="15" x14ac:dyDescent="0.25">
      <c r="A349"/>
      <c r="Q349"/>
    </row>
    <row r="350" spans="1:17" ht="15" x14ac:dyDescent="0.25">
      <c r="A350"/>
      <c r="Q350"/>
    </row>
    <row r="351" spans="1:17" ht="15" x14ac:dyDescent="0.25">
      <c r="A351"/>
      <c r="Q351"/>
    </row>
    <row r="352" spans="1:17" ht="15" x14ac:dyDescent="0.25">
      <c r="A352"/>
      <c r="Q352"/>
    </row>
    <row r="353" spans="1:17" ht="15" x14ac:dyDescent="0.25">
      <c r="A353"/>
      <c r="Q353"/>
    </row>
    <row r="354" spans="1:17" ht="15" x14ac:dyDescent="0.25">
      <c r="A354"/>
      <c r="Q354"/>
    </row>
    <row r="355" spans="1:17" ht="15" x14ac:dyDescent="0.25">
      <c r="A355"/>
      <c r="Q355"/>
    </row>
    <row r="356" spans="1:17" ht="15" x14ac:dyDescent="0.25">
      <c r="A356"/>
      <c r="Q356"/>
    </row>
    <row r="357" spans="1:17" ht="15" x14ac:dyDescent="0.25">
      <c r="A357"/>
      <c r="Q357"/>
    </row>
    <row r="358" spans="1:17" ht="15" x14ac:dyDescent="0.25">
      <c r="A358"/>
      <c r="Q358"/>
    </row>
    <row r="359" spans="1:17" ht="15" x14ac:dyDescent="0.25">
      <c r="A359"/>
      <c r="Q359"/>
    </row>
    <row r="360" spans="1:17" ht="15" x14ac:dyDescent="0.25">
      <c r="A360"/>
      <c r="Q360"/>
    </row>
    <row r="361" spans="1:17" ht="15" x14ac:dyDescent="0.25">
      <c r="A361"/>
      <c r="Q361"/>
    </row>
    <row r="362" spans="1:17" ht="15" x14ac:dyDescent="0.25">
      <c r="A362"/>
      <c r="Q362"/>
    </row>
    <row r="363" spans="1:17" ht="15" x14ac:dyDescent="0.25">
      <c r="A363"/>
      <c r="Q363"/>
    </row>
    <row r="364" spans="1:17" ht="15" x14ac:dyDescent="0.25">
      <c r="A364"/>
      <c r="Q364"/>
    </row>
    <row r="365" spans="1:17" ht="15" x14ac:dyDescent="0.25">
      <c r="A365"/>
      <c r="Q365"/>
    </row>
    <row r="366" spans="1:17" ht="15" x14ac:dyDescent="0.25">
      <c r="A366"/>
      <c r="Q366"/>
    </row>
    <row r="367" spans="1:17" ht="15" x14ac:dyDescent="0.25">
      <c r="A367"/>
      <c r="Q367"/>
    </row>
    <row r="368" spans="1:17" ht="15" x14ac:dyDescent="0.25">
      <c r="A368"/>
      <c r="Q368"/>
    </row>
    <row r="369" spans="1:17" ht="15" x14ac:dyDescent="0.25">
      <c r="A369"/>
      <c r="Q369"/>
    </row>
    <row r="370" spans="1:17" ht="15" x14ac:dyDescent="0.25">
      <c r="A370"/>
      <c r="Q370"/>
    </row>
    <row r="371" spans="1:17" ht="15" x14ac:dyDescent="0.25">
      <c r="A371"/>
      <c r="Q371"/>
    </row>
    <row r="372" spans="1:17" ht="15" x14ac:dyDescent="0.25">
      <c r="A372"/>
      <c r="Q372"/>
    </row>
    <row r="373" spans="1:17" ht="15" x14ac:dyDescent="0.25">
      <c r="A373"/>
      <c r="Q373"/>
    </row>
    <row r="374" spans="1:17" ht="15" x14ac:dyDescent="0.25">
      <c r="A374"/>
      <c r="Q374"/>
    </row>
    <row r="375" spans="1:17" ht="15" x14ac:dyDescent="0.25">
      <c r="A375"/>
      <c r="Q375"/>
    </row>
    <row r="376" spans="1:17" ht="15" x14ac:dyDescent="0.25">
      <c r="A376"/>
      <c r="Q376"/>
    </row>
    <row r="377" spans="1:17" ht="15" x14ac:dyDescent="0.25">
      <c r="A377"/>
      <c r="Q377"/>
    </row>
    <row r="378" spans="1:17" ht="15" x14ac:dyDescent="0.25">
      <c r="A378"/>
      <c r="Q378"/>
    </row>
    <row r="379" spans="1:17" ht="15" x14ac:dyDescent="0.25">
      <c r="A379"/>
      <c r="Q379"/>
    </row>
    <row r="380" spans="1:17" ht="15" x14ac:dyDescent="0.25">
      <c r="A380"/>
      <c r="Q380"/>
    </row>
    <row r="381" spans="1:17" ht="15" x14ac:dyDescent="0.25">
      <c r="A381"/>
      <c r="Q381"/>
    </row>
    <row r="382" spans="1:17" ht="15" x14ac:dyDescent="0.25">
      <c r="A382"/>
      <c r="Q382"/>
    </row>
    <row r="383" spans="1:17" ht="15" x14ac:dyDescent="0.25">
      <c r="A383"/>
      <c r="Q383"/>
    </row>
    <row r="384" spans="1:17" ht="15" x14ac:dyDescent="0.25">
      <c r="A384"/>
      <c r="Q384"/>
    </row>
    <row r="385" spans="1:17" ht="15" x14ac:dyDescent="0.25">
      <c r="A385"/>
      <c r="Q385"/>
    </row>
    <row r="386" spans="1:17" ht="15" x14ac:dyDescent="0.25">
      <c r="A386"/>
      <c r="Q386"/>
    </row>
    <row r="387" spans="1:17" ht="15" x14ac:dyDescent="0.25">
      <c r="A387"/>
      <c r="Q387"/>
    </row>
    <row r="388" spans="1:17" ht="15" x14ac:dyDescent="0.25">
      <c r="A388"/>
      <c r="Q388"/>
    </row>
    <row r="389" spans="1:17" ht="15" x14ac:dyDescent="0.25">
      <c r="A389"/>
      <c r="Q389"/>
    </row>
    <row r="390" spans="1:17" ht="15" x14ac:dyDescent="0.25">
      <c r="A390"/>
      <c r="Q390"/>
    </row>
    <row r="391" spans="1:17" ht="15" x14ac:dyDescent="0.25">
      <c r="A391"/>
      <c r="Q391"/>
    </row>
    <row r="392" spans="1:17" ht="15" x14ac:dyDescent="0.25">
      <c r="A392"/>
      <c r="Q392"/>
    </row>
    <row r="393" spans="1:17" ht="15" x14ac:dyDescent="0.25">
      <c r="A393"/>
      <c r="Q393"/>
    </row>
    <row r="394" spans="1:17" ht="15" x14ac:dyDescent="0.25">
      <c r="A394"/>
      <c r="Q394"/>
    </row>
    <row r="395" spans="1:17" ht="15" x14ac:dyDescent="0.25">
      <c r="A395"/>
      <c r="Q395"/>
    </row>
    <row r="396" spans="1:17" ht="15" x14ac:dyDescent="0.25">
      <c r="A396"/>
      <c r="Q396"/>
    </row>
    <row r="397" spans="1:17" ht="15" x14ac:dyDescent="0.25">
      <c r="A397"/>
      <c r="Q397"/>
    </row>
    <row r="398" spans="1:17" ht="15" x14ac:dyDescent="0.25">
      <c r="A398"/>
      <c r="Q398"/>
    </row>
    <row r="399" spans="1:17" ht="15" x14ac:dyDescent="0.25">
      <c r="A399"/>
      <c r="Q399"/>
    </row>
    <row r="400" spans="1:17" ht="15" x14ac:dyDescent="0.25">
      <c r="A400"/>
      <c r="Q400"/>
    </row>
    <row r="401" spans="1:17" ht="15" x14ac:dyDescent="0.25">
      <c r="A401"/>
      <c r="Q401"/>
    </row>
    <row r="402" spans="1:17" ht="15" x14ac:dyDescent="0.25">
      <c r="A402"/>
      <c r="Q402"/>
    </row>
    <row r="403" spans="1:17" ht="15" x14ac:dyDescent="0.25">
      <c r="A403"/>
      <c r="Q403"/>
    </row>
    <row r="404" spans="1:17" ht="15" x14ac:dyDescent="0.25">
      <c r="A404"/>
      <c r="Q404"/>
    </row>
    <row r="405" spans="1:17" ht="15" x14ac:dyDescent="0.25">
      <c r="A405"/>
      <c r="Q405"/>
    </row>
    <row r="406" spans="1:17" ht="15" x14ac:dyDescent="0.25">
      <c r="A406"/>
      <c r="Q406"/>
    </row>
    <row r="407" spans="1:17" ht="15" x14ac:dyDescent="0.25">
      <c r="A407"/>
      <c r="Q407"/>
    </row>
    <row r="408" spans="1:17" ht="15" x14ac:dyDescent="0.25">
      <c r="A408"/>
      <c r="Q408"/>
    </row>
    <row r="409" spans="1:17" ht="15" x14ac:dyDescent="0.25">
      <c r="A409"/>
      <c r="Q409"/>
    </row>
    <row r="410" spans="1:17" ht="15" x14ac:dyDescent="0.25">
      <c r="A410"/>
      <c r="Q410"/>
    </row>
    <row r="411" spans="1:17" ht="15" x14ac:dyDescent="0.25">
      <c r="A411"/>
      <c r="Q411"/>
    </row>
    <row r="412" spans="1:17" ht="15" x14ac:dyDescent="0.25">
      <c r="A412"/>
      <c r="Q412"/>
    </row>
    <row r="413" spans="1:17" ht="15" x14ac:dyDescent="0.25">
      <c r="A413"/>
      <c r="Q413"/>
    </row>
    <row r="414" spans="1:17" ht="15" x14ac:dyDescent="0.25">
      <c r="A414"/>
      <c r="Q414"/>
    </row>
    <row r="415" spans="1:17" ht="15" x14ac:dyDescent="0.25">
      <c r="A415"/>
      <c r="Q415"/>
    </row>
    <row r="416" spans="1:17" ht="15" x14ac:dyDescent="0.25">
      <c r="A416"/>
      <c r="Q416"/>
    </row>
    <row r="417" spans="1:17" ht="15" x14ac:dyDescent="0.25">
      <c r="A417"/>
      <c r="Q417"/>
    </row>
    <row r="418" spans="1:17" ht="15" x14ac:dyDescent="0.25">
      <c r="A418"/>
      <c r="Q418"/>
    </row>
    <row r="419" spans="1:17" ht="15" x14ac:dyDescent="0.25">
      <c r="A419"/>
      <c r="Q419"/>
    </row>
    <row r="420" spans="1:17" ht="15" x14ac:dyDescent="0.25">
      <c r="A420"/>
      <c r="Q420"/>
    </row>
    <row r="421" spans="1:17" ht="15" x14ac:dyDescent="0.25">
      <c r="A421"/>
      <c r="Q421"/>
    </row>
    <row r="422" spans="1:17" ht="15" x14ac:dyDescent="0.25">
      <c r="A422"/>
      <c r="Q422"/>
    </row>
    <row r="423" spans="1:17" ht="15" x14ac:dyDescent="0.25">
      <c r="A423"/>
      <c r="Q423"/>
    </row>
    <row r="424" spans="1:17" ht="15" x14ac:dyDescent="0.25">
      <c r="A424"/>
      <c r="Q424"/>
    </row>
    <row r="425" spans="1:17" ht="15" x14ac:dyDescent="0.25">
      <c r="A425"/>
      <c r="Q425"/>
    </row>
    <row r="426" spans="1:17" ht="15" x14ac:dyDescent="0.25">
      <c r="A426"/>
      <c r="Q426"/>
    </row>
    <row r="427" spans="1:17" ht="15" x14ac:dyDescent="0.25">
      <c r="A427"/>
      <c r="Q427"/>
    </row>
    <row r="428" spans="1:17" ht="15" x14ac:dyDescent="0.25">
      <c r="A428"/>
      <c r="Q428"/>
    </row>
    <row r="429" spans="1:17" ht="15" x14ac:dyDescent="0.25">
      <c r="A429"/>
      <c r="Q429"/>
    </row>
    <row r="430" spans="1:17" ht="15" x14ac:dyDescent="0.25">
      <c r="A430"/>
      <c r="Q430"/>
    </row>
    <row r="431" spans="1:17" ht="15" x14ac:dyDescent="0.25">
      <c r="A431"/>
      <c r="Q431"/>
    </row>
    <row r="432" spans="1:17" ht="15" x14ac:dyDescent="0.25">
      <c r="A432"/>
      <c r="Q432"/>
    </row>
    <row r="433" spans="1:17" ht="15" x14ac:dyDescent="0.25">
      <c r="A433"/>
      <c r="Q433"/>
    </row>
    <row r="434" spans="1:17" ht="15" x14ac:dyDescent="0.25">
      <c r="A434"/>
      <c r="Q434"/>
    </row>
    <row r="435" spans="1:17" ht="15" x14ac:dyDescent="0.25">
      <c r="A435"/>
      <c r="Q435"/>
    </row>
    <row r="436" spans="1:17" ht="15" x14ac:dyDescent="0.25">
      <c r="A436"/>
      <c r="Q436"/>
    </row>
    <row r="437" spans="1:17" ht="15" x14ac:dyDescent="0.25">
      <c r="A437"/>
      <c r="Q437"/>
    </row>
    <row r="438" spans="1:17" ht="15" x14ac:dyDescent="0.25">
      <c r="A438"/>
      <c r="Q438"/>
    </row>
    <row r="439" spans="1:17" ht="15" x14ac:dyDescent="0.25">
      <c r="A439"/>
      <c r="Q439"/>
    </row>
    <row r="440" spans="1:17" ht="15" x14ac:dyDescent="0.25">
      <c r="A440"/>
      <c r="Q440"/>
    </row>
    <row r="441" spans="1:17" ht="15" x14ac:dyDescent="0.25">
      <c r="A441"/>
      <c r="Q441"/>
    </row>
    <row r="442" spans="1:17" ht="15" x14ac:dyDescent="0.25">
      <c r="A442"/>
      <c r="Q442"/>
    </row>
    <row r="443" spans="1:17" ht="15" x14ac:dyDescent="0.25">
      <c r="A443"/>
      <c r="Q443"/>
    </row>
    <row r="444" spans="1:17" ht="15" x14ac:dyDescent="0.25">
      <c r="A444"/>
      <c r="Q444"/>
    </row>
    <row r="445" spans="1:17" ht="15" x14ac:dyDescent="0.25">
      <c r="A445"/>
      <c r="Q445"/>
    </row>
    <row r="446" spans="1:17" ht="15" x14ac:dyDescent="0.25">
      <c r="A446"/>
      <c r="Q446"/>
    </row>
    <row r="447" spans="1:17" ht="15" x14ac:dyDescent="0.25">
      <c r="A447"/>
      <c r="Q447"/>
    </row>
    <row r="448" spans="1:17" ht="15" x14ac:dyDescent="0.25">
      <c r="A448"/>
      <c r="Q448"/>
    </row>
    <row r="449" spans="1:17" ht="15" x14ac:dyDescent="0.25">
      <c r="A449"/>
      <c r="Q449"/>
    </row>
    <row r="450" spans="1:17" ht="15" x14ac:dyDescent="0.25">
      <c r="A450"/>
      <c r="Q450"/>
    </row>
    <row r="451" spans="1:17" ht="15" x14ac:dyDescent="0.25">
      <c r="A451"/>
      <c r="Q451"/>
    </row>
    <row r="452" spans="1:17" ht="15" x14ac:dyDescent="0.25">
      <c r="A452"/>
      <c r="Q452"/>
    </row>
    <row r="453" spans="1:17" ht="15" x14ac:dyDescent="0.25">
      <c r="A453"/>
      <c r="Q453"/>
    </row>
    <row r="454" spans="1:17" ht="15" x14ac:dyDescent="0.25">
      <c r="A454"/>
      <c r="Q454"/>
    </row>
    <row r="455" spans="1:17" ht="15" x14ac:dyDescent="0.25">
      <c r="A455"/>
      <c r="Q455"/>
    </row>
    <row r="456" spans="1:17" ht="15" x14ac:dyDescent="0.25">
      <c r="A456"/>
      <c r="Q456"/>
    </row>
    <row r="457" spans="1:17" ht="15" x14ac:dyDescent="0.25">
      <c r="A457"/>
      <c r="Q457"/>
    </row>
    <row r="458" spans="1:17" ht="15" x14ac:dyDescent="0.25">
      <c r="A458"/>
      <c r="Q458"/>
    </row>
    <row r="459" spans="1:17" ht="15" x14ac:dyDescent="0.25">
      <c r="A459"/>
      <c r="Q459"/>
    </row>
    <row r="460" spans="1:17" ht="15" x14ac:dyDescent="0.25">
      <c r="A460"/>
      <c r="Q460"/>
    </row>
    <row r="461" spans="1:17" ht="15" x14ac:dyDescent="0.25">
      <c r="A461"/>
      <c r="Q461"/>
    </row>
    <row r="462" spans="1:17" ht="15" x14ac:dyDescent="0.25">
      <c r="A462"/>
      <c r="Q462"/>
    </row>
    <row r="463" spans="1:17" ht="15" x14ac:dyDescent="0.25">
      <c r="A463"/>
      <c r="Q463"/>
    </row>
    <row r="464" spans="1:17" ht="15" x14ac:dyDescent="0.25">
      <c r="A464"/>
      <c r="Q464"/>
    </row>
    <row r="465" spans="1:17" ht="15" x14ac:dyDescent="0.25">
      <c r="A465"/>
      <c r="Q465"/>
    </row>
    <row r="466" spans="1:17" ht="15" x14ac:dyDescent="0.25">
      <c r="A466"/>
      <c r="Q466"/>
    </row>
    <row r="467" spans="1:17" ht="15" x14ac:dyDescent="0.25">
      <c r="A467"/>
      <c r="Q467"/>
    </row>
    <row r="468" spans="1:17" ht="15" x14ac:dyDescent="0.25">
      <c r="A468"/>
      <c r="Q468"/>
    </row>
    <row r="469" spans="1:17" ht="15" x14ac:dyDescent="0.25">
      <c r="A469"/>
      <c r="Q469"/>
    </row>
    <row r="470" spans="1:17" ht="15" x14ac:dyDescent="0.25">
      <c r="A470"/>
      <c r="Q470"/>
    </row>
    <row r="471" spans="1:17" ht="15" x14ac:dyDescent="0.25">
      <c r="A471"/>
      <c r="Q471"/>
    </row>
    <row r="472" spans="1:17" ht="15" x14ac:dyDescent="0.25">
      <c r="A472"/>
      <c r="Q472"/>
    </row>
    <row r="473" spans="1:17" ht="15" x14ac:dyDescent="0.25">
      <c r="A473"/>
      <c r="Q473"/>
    </row>
    <row r="474" spans="1:17" ht="15" x14ac:dyDescent="0.25">
      <c r="A474"/>
      <c r="Q474"/>
    </row>
    <row r="475" spans="1:17" ht="15" x14ac:dyDescent="0.25">
      <c r="A475"/>
      <c r="Q475"/>
    </row>
    <row r="476" spans="1:17" ht="15" x14ac:dyDescent="0.25">
      <c r="A476"/>
      <c r="Q476"/>
    </row>
    <row r="477" spans="1:17" ht="15" x14ac:dyDescent="0.25">
      <c r="A477"/>
      <c r="Q477"/>
    </row>
    <row r="478" spans="1:17" ht="15" x14ac:dyDescent="0.25">
      <c r="A478"/>
      <c r="Q478"/>
    </row>
    <row r="479" spans="1:17" ht="15" x14ac:dyDescent="0.25">
      <c r="A479"/>
      <c r="Q479"/>
    </row>
    <row r="480" spans="1:17" ht="15" x14ac:dyDescent="0.25">
      <c r="A480"/>
      <c r="Q480"/>
    </row>
    <row r="481" spans="1:17" ht="15" x14ac:dyDescent="0.25">
      <c r="A481"/>
      <c r="Q481"/>
    </row>
    <row r="482" spans="1:17" ht="15" x14ac:dyDescent="0.25">
      <c r="A482"/>
      <c r="Q482"/>
    </row>
    <row r="483" spans="1:17" ht="15" x14ac:dyDescent="0.25">
      <c r="A483"/>
      <c r="Q483"/>
    </row>
    <row r="484" spans="1:17" ht="15" x14ac:dyDescent="0.25">
      <c r="A484"/>
      <c r="Q484"/>
    </row>
    <row r="485" spans="1:17" ht="15" x14ac:dyDescent="0.25">
      <c r="A485"/>
      <c r="Q485"/>
    </row>
    <row r="486" spans="1:17" ht="15" x14ac:dyDescent="0.25">
      <c r="A486"/>
      <c r="Q486"/>
    </row>
    <row r="487" spans="1:17" ht="15" x14ac:dyDescent="0.25">
      <c r="A487"/>
      <c r="Q487"/>
    </row>
    <row r="488" spans="1:17" ht="15" x14ac:dyDescent="0.25">
      <c r="A488"/>
      <c r="Q488"/>
    </row>
    <row r="489" spans="1:17" ht="15" x14ac:dyDescent="0.25">
      <c r="A489"/>
      <c r="Q489"/>
    </row>
    <row r="490" spans="1:17" ht="15" x14ac:dyDescent="0.25">
      <c r="A490"/>
      <c r="Q490"/>
    </row>
    <row r="491" spans="1:17" ht="15" x14ac:dyDescent="0.25">
      <c r="A491"/>
      <c r="Q491"/>
    </row>
    <row r="492" spans="1:17" ht="15" x14ac:dyDescent="0.25">
      <c r="A492"/>
      <c r="Q492"/>
    </row>
    <row r="493" spans="1:17" ht="15" x14ac:dyDescent="0.25">
      <c r="A493"/>
      <c r="Q493"/>
    </row>
    <row r="494" spans="1:17" ht="15" x14ac:dyDescent="0.25">
      <c r="A494"/>
      <c r="Q494"/>
    </row>
    <row r="495" spans="1:17" ht="15" x14ac:dyDescent="0.25">
      <c r="A495"/>
      <c r="Q495"/>
    </row>
    <row r="496" spans="1:17" ht="15" x14ac:dyDescent="0.25">
      <c r="A496"/>
      <c r="Q496"/>
    </row>
    <row r="497" spans="1:17" ht="15" x14ac:dyDescent="0.25">
      <c r="A497"/>
      <c r="Q497"/>
    </row>
    <row r="498" spans="1:17" ht="15" x14ac:dyDescent="0.25">
      <c r="A498"/>
      <c r="Q498"/>
    </row>
    <row r="499" spans="1:17" ht="15" x14ac:dyDescent="0.25">
      <c r="A499"/>
      <c r="Q499"/>
    </row>
    <row r="500" spans="1:17" ht="15" x14ac:dyDescent="0.25">
      <c r="A500"/>
      <c r="Q500"/>
    </row>
    <row r="501" spans="1:17" ht="15" x14ac:dyDescent="0.25">
      <c r="A501"/>
      <c r="Q501"/>
    </row>
    <row r="502" spans="1:17" ht="15" x14ac:dyDescent="0.25">
      <c r="A502"/>
      <c r="Q502"/>
    </row>
    <row r="503" spans="1:17" ht="15" x14ac:dyDescent="0.25">
      <c r="A503"/>
      <c r="Q503"/>
    </row>
    <row r="504" spans="1:17" ht="15" x14ac:dyDescent="0.25">
      <c r="A504"/>
      <c r="Q504"/>
    </row>
    <row r="505" spans="1:17" ht="15" x14ac:dyDescent="0.25">
      <c r="A505"/>
      <c r="Q505"/>
    </row>
    <row r="506" spans="1:17" ht="15" x14ac:dyDescent="0.25">
      <c r="A506"/>
      <c r="Q506"/>
    </row>
    <row r="507" spans="1:17" ht="15" x14ac:dyDescent="0.25">
      <c r="A507"/>
      <c r="Q507"/>
    </row>
    <row r="508" spans="1:17" ht="15" x14ac:dyDescent="0.25">
      <c r="A508"/>
      <c r="Q508"/>
    </row>
    <row r="509" spans="1:17" ht="15" x14ac:dyDescent="0.25">
      <c r="A509"/>
      <c r="Q509"/>
    </row>
    <row r="510" spans="1:17" ht="15" x14ac:dyDescent="0.25">
      <c r="A510"/>
      <c r="Q510"/>
    </row>
    <row r="511" spans="1:17" ht="15" x14ac:dyDescent="0.25">
      <c r="A511"/>
      <c r="Q511"/>
    </row>
    <row r="512" spans="1:17" ht="15" x14ac:dyDescent="0.25">
      <c r="A512"/>
      <c r="Q512"/>
    </row>
    <row r="513" spans="1:17" ht="15" x14ac:dyDescent="0.25">
      <c r="A513"/>
      <c r="Q513"/>
    </row>
    <row r="514" spans="1:17" ht="15" x14ac:dyDescent="0.25">
      <c r="A514"/>
      <c r="Q514"/>
    </row>
    <row r="515" spans="1:17" ht="15" x14ac:dyDescent="0.25">
      <c r="A515"/>
      <c r="Q515"/>
    </row>
    <row r="516" spans="1:17" ht="15" x14ac:dyDescent="0.25">
      <c r="A516"/>
      <c r="Q516"/>
    </row>
    <row r="517" spans="1:17" ht="15" x14ac:dyDescent="0.25">
      <c r="A517"/>
      <c r="Q517"/>
    </row>
    <row r="518" spans="1:17" ht="15" x14ac:dyDescent="0.25">
      <c r="A518"/>
      <c r="Q518"/>
    </row>
    <row r="519" spans="1:17" ht="15" x14ac:dyDescent="0.25">
      <c r="A519"/>
      <c r="Q519"/>
    </row>
    <row r="520" spans="1:17" ht="15" x14ac:dyDescent="0.25">
      <c r="A520"/>
      <c r="Q520"/>
    </row>
    <row r="521" spans="1:17" ht="15" x14ac:dyDescent="0.25">
      <c r="A521"/>
      <c r="Q521"/>
    </row>
    <row r="522" spans="1:17" ht="15" x14ac:dyDescent="0.25">
      <c r="A522"/>
      <c r="Q522"/>
    </row>
    <row r="523" spans="1:17" ht="15" x14ac:dyDescent="0.25">
      <c r="A523"/>
      <c r="Q523"/>
    </row>
    <row r="524" spans="1:17" ht="15" x14ac:dyDescent="0.25">
      <c r="A524"/>
      <c r="Q524"/>
    </row>
    <row r="525" spans="1:17" ht="15" x14ac:dyDescent="0.25">
      <c r="A525"/>
      <c r="Q525"/>
    </row>
    <row r="526" spans="1:17" ht="15" x14ac:dyDescent="0.25">
      <c r="A526"/>
      <c r="Q526"/>
    </row>
    <row r="527" spans="1:17" ht="15" x14ac:dyDescent="0.25">
      <c r="A527"/>
      <c r="Q527"/>
    </row>
    <row r="528" spans="1:17" ht="15" x14ac:dyDescent="0.25">
      <c r="A528"/>
      <c r="Q528"/>
    </row>
    <row r="529" spans="1:17" ht="15" x14ac:dyDescent="0.25">
      <c r="A529"/>
      <c r="Q529"/>
    </row>
    <row r="530" spans="1:17" ht="15" x14ac:dyDescent="0.25">
      <c r="A530"/>
      <c r="Q530"/>
    </row>
    <row r="531" spans="1:17" ht="15" x14ac:dyDescent="0.25">
      <c r="A531"/>
      <c r="Q531"/>
    </row>
    <row r="532" spans="1:17" ht="15" x14ac:dyDescent="0.25">
      <c r="A532"/>
      <c r="Q532"/>
    </row>
    <row r="533" spans="1:17" ht="15" x14ac:dyDescent="0.25">
      <c r="A533"/>
      <c r="Q533"/>
    </row>
    <row r="534" spans="1:17" ht="15" x14ac:dyDescent="0.25">
      <c r="A534"/>
      <c r="Q534"/>
    </row>
    <row r="535" spans="1:17" ht="15" x14ac:dyDescent="0.25">
      <c r="A535"/>
      <c r="Q535"/>
    </row>
    <row r="536" spans="1:17" ht="15" x14ac:dyDescent="0.25">
      <c r="A536"/>
      <c r="Q536"/>
    </row>
    <row r="537" spans="1:17" ht="15" x14ac:dyDescent="0.25">
      <c r="A537"/>
      <c r="Q537"/>
    </row>
    <row r="538" spans="1:17" ht="15" x14ac:dyDescent="0.25">
      <c r="A538"/>
      <c r="Q538"/>
    </row>
    <row r="539" spans="1:17" ht="15" x14ac:dyDescent="0.25">
      <c r="A539"/>
      <c r="Q539"/>
    </row>
    <row r="540" spans="1:17" ht="15" x14ac:dyDescent="0.25">
      <c r="A540"/>
      <c r="Q540"/>
    </row>
    <row r="541" spans="1:17" ht="15" x14ac:dyDescent="0.25">
      <c r="A541"/>
      <c r="Q541"/>
    </row>
    <row r="542" spans="1:17" ht="15" x14ac:dyDescent="0.25">
      <c r="A542"/>
      <c r="Q542"/>
    </row>
    <row r="543" spans="1:17" ht="15" x14ac:dyDescent="0.25">
      <c r="A543"/>
      <c r="Q543"/>
    </row>
    <row r="544" spans="1:17" ht="15" x14ac:dyDescent="0.25">
      <c r="A544"/>
      <c r="Q544"/>
    </row>
    <row r="545" spans="1:17" ht="15" x14ac:dyDescent="0.25">
      <c r="A545"/>
      <c r="Q545"/>
    </row>
    <row r="546" spans="1:17" ht="15" x14ac:dyDescent="0.25">
      <c r="A546"/>
      <c r="Q546"/>
    </row>
    <row r="547" spans="1:17" ht="15" x14ac:dyDescent="0.25">
      <c r="A547"/>
      <c r="Q547"/>
    </row>
    <row r="548" spans="1:17" ht="15" x14ac:dyDescent="0.25">
      <c r="A548"/>
      <c r="Q548"/>
    </row>
    <row r="549" spans="1:17" ht="15" x14ac:dyDescent="0.25">
      <c r="A549"/>
      <c r="Q549"/>
    </row>
    <row r="550" spans="1:17" ht="15" x14ac:dyDescent="0.25">
      <c r="A550"/>
      <c r="Q550"/>
    </row>
    <row r="551" spans="1:17" ht="15" x14ac:dyDescent="0.25">
      <c r="A551"/>
      <c r="Q551"/>
    </row>
    <row r="552" spans="1:17" ht="15" x14ac:dyDescent="0.25">
      <c r="A552"/>
      <c r="Q552"/>
    </row>
    <row r="553" spans="1:17" ht="15" x14ac:dyDescent="0.25">
      <c r="A553"/>
      <c r="Q553"/>
    </row>
    <row r="554" spans="1:17" ht="15" x14ac:dyDescent="0.25">
      <c r="A554"/>
      <c r="Q554"/>
    </row>
    <row r="555" spans="1:17" ht="15" x14ac:dyDescent="0.25">
      <c r="A555"/>
      <c r="Q555"/>
    </row>
    <row r="556" spans="1:17" ht="15" x14ac:dyDescent="0.25">
      <c r="A556"/>
      <c r="Q556"/>
    </row>
    <row r="557" spans="1:17" ht="15" x14ac:dyDescent="0.25">
      <c r="A557"/>
      <c r="Q557"/>
    </row>
    <row r="558" spans="1:17" ht="15" x14ac:dyDescent="0.25">
      <c r="A558"/>
      <c r="Q558"/>
    </row>
    <row r="559" spans="1:17" x14ac:dyDescent="0.3">
      <c r="Q559"/>
    </row>
    <row r="560" spans="1:17" x14ac:dyDescent="0.3">
      <c r="Q560"/>
    </row>
    <row r="561" spans="17:17" x14ac:dyDescent="0.3">
      <c r="Q561"/>
    </row>
    <row r="562" spans="17:17" x14ac:dyDescent="0.3">
      <c r="Q562"/>
    </row>
    <row r="563" spans="17:17" x14ac:dyDescent="0.3">
      <c r="Q563"/>
    </row>
    <row r="564" spans="17:17" x14ac:dyDescent="0.3">
      <c r="Q564"/>
    </row>
    <row r="565" spans="17:17" x14ac:dyDescent="0.3">
      <c r="Q565"/>
    </row>
    <row r="566" spans="17:17" x14ac:dyDescent="0.3">
      <c r="Q566"/>
    </row>
    <row r="567" spans="17:17" x14ac:dyDescent="0.3">
      <c r="Q567"/>
    </row>
    <row r="568" spans="17:17" x14ac:dyDescent="0.3">
      <c r="Q568"/>
    </row>
    <row r="569" spans="17:17" x14ac:dyDescent="0.3">
      <c r="Q569"/>
    </row>
    <row r="570" spans="17:17" x14ac:dyDescent="0.3">
      <c r="Q570"/>
    </row>
    <row r="571" spans="17:17" x14ac:dyDescent="0.3">
      <c r="Q571"/>
    </row>
    <row r="572" spans="17:17" x14ac:dyDescent="0.3">
      <c r="Q572"/>
    </row>
    <row r="573" spans="17:17" x14ac:dyDescent="0.3">
      <c r="Q573"/>
    </row>
    <row r="574" spans="17:17" x14ac:dyDescent="0.3">
      <c r="Q574"/>
    </row>
    <row r="575" spans="17:17" x14ac:dyDescent="0.3">
      <c r="Q575"/>
    </row>
    <row r="576" spans="17:17" x14ac:dyDescent="0.3">
      <c r="Q576"/>
    </row>
    <row r="577" spans="17:17" x14ac:dyDescent="0.3">
      <c r="Q577"/>
    </row>
    <row r="578" spans="17:17" x14ac:dyDescent="0.3">
      <c r="Q578"/>
    </row>
    <row r="579" spans="17:17" x14ac:dyDescent="0.3">
      <c r="Q579"/>
    </row>
    <row r="580" spans="17:17" x14ac:dyDescent="0.3">
      <c r="Q580"/>
    </row>
    <row r="581" spans="17:17" x14ac:dyDescent="0.3">
      <c r="Q581"/>
    </row>
    <row r="582" spans="17:17" x14ac:dyDescent="0.3">
      <c r="Q582"/>
    </row>
    <row r="583" spans="17:17" x14ac:dyDescent="0.3">
      <c r="Q583"/>
    </row>
    <row r="584" spans="17:17" x14ac:dyDescent="0.3">
      <c r="Q584"/>
    </row>
    <row r="585" spans="17:17" x14ac:dyDescent="0.3">
      <c r="Q585"/>
    </row>
    <row r="586" spans="17:17" x14ac:dyDescent="0.3">
      <c r="Q586"/>
    </row>
    <row r="587" spans="17:17" x14ac:dyDescent="0.3">
      <c r="Q587"/>
    </row>
    <row r="588" spans="17:17" x14ac:dyDescent="0.3">
      <c r="Q588"/>
    </row>
    <row r="589" spans="17:17" x14ac:dyDescent="0.3">
      <c r="Q589"/>
    </row>
    <row r="590" spans="17:17" x14ac:dyDescent="0.3">
      <c r="Q590"/>
    </row>
    <row r="591" spans="17:17" x14ac:dyDescent="0.3">
      <c r="Q591"/>
    </row>
    <row r="592" spans="17:17" x14ac:dyDescent="0.3">
      <c r="Q592"/>
    </row>
    <row r="593" spans="17:17" x14ac:dyDescent="0.3">
      <c r="Q593"/>
    </row>
    <row r="594" spans="17:17" x14ac:dyDescent="0.3">
      <c r="Q594"/>
    </row>
    <row r="595" spans="17:17" x14ac:dyDescent="0.3">
      <c r="Q595"/>
    </row>
    <row r="596" spans="17:17" x14ac:dyDescent="0.3">
      <c r="Q596"/>
    </row>
    <row r="597" spans="17:17" x14ac:dyDescent="0.3">
      <c r="Q597"/>
    </row>
    <row r="598" spans="17:17" x14ac:dyDescent="0.3">
      <c r="Q598"/>
    </row>
    <row r="599" spans="17:17" x14ac:dyDescent="0.3">
      <c r="Q599"/>
    </row>
    <row r="600" spans="17:17" x14ac:dyDescent="0.3">
      <c r="Q600"/>
    </row>
    <row r="601" spans="17:17" x14ac:dyDescent="0.3">
      <c r="Q601"/>
    </row>
    <row r="602" spans="17:17" x14ac:dyDescent="0.3">
      <c r="Q602"/>
    </row>
    <row r="603" spans="17:17" x14ac:dyDescent="0.3">
      <c r="Q603"/>
    </row>
    <row r="604" spans="17:17" x14ac:dyDescent="0.3">
      <c r="Q604"/>
    </row>
    <row r="605" spans="17:17" x14ac:dyDescent="0.3">
      <c r="Q605"/>
    </row>
    <row r="606" spans="17:17" x14ac:dyDescent="0.3">
      <c r="Q606"/>
    </row>
    <row r="607" spans="17:17" x14ac:dyDescent="0.3">
      <c r="Q607"/>
    </row>
  </sheetData>
  <sheetProtection algorithmName="SHA-512" hashValue="Ed+zVtFXDrU5RkQWDIEl938ENud2YuiJK96RKC+63A5h12NRe2CwxbJnLghurPuP+7OGMzkZthahm2cHOd8fXA==" saltValue="F50BYmfEty/vCM9ooTYyNg==" spinCount="100000" sheet="1" objects="1" scenarios="1"/>
  <sortState xmlns:xlrd2="http://schemas.microsoft.com/office/spreadsheetml/2017/richdata2" ref="A2:A288">
    <sortCondition ref="A2:A288"/>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354"/>
  <sheetViews>
    <sheetView workbookViewId="0">
      <pane ySplit="1" topLeftCell="A101" activePane="bottomLeft" state="frozen"/>
      <selection pane="bottomLeft" activeCell="S113" sqref="S113"/>
    </sheetView>
  </sheetViews>
  <sheetFormatPr defaultRowHeight="15" x14ac:dyDescent="0.2"/>
  <cols>
    <col min="1" max="1" width="9.140625" style="71"/>
    <col min="2" max="2" width="10" style="72" bestFit="1" customWidth="1"/>
    <col min="3" max="9" width="9.140625" style="71"/>
    <col min="10" max="10" width="10.28515625" style="99" customWidth="1"/>
    <col min="11" max="11" width="16.85546875" style="108" bestFit="1" customWidth="1"/>
    <col min="12" max="12" width="15.7109375" style="71" customWidth="1"/>
    <col min="13" max="13" width="9.140625" style="71"/>
    <col min="14" max="14" width="8" bestFit="1" customWidth="1"/>
    <col min="15" max="15" width="18.85546875" style="95" bestFit="1" customWidth="1"/>
    <col min="16" max="16" width="9.140625" style="71"/>
    <col min="17" max="17" width="11" style="71" bestFit="1" customWidth="1"/>
    <col min="18" max="18" width="9.140625" style="122"/>
    <col min="19" max="19" width="13" style="128" customWidth="1"/>
    <col min="20" max="20" width="28.5703125" style="71" customWidth="1"/>
    <col min="21" max="16384" width="9.140625" style="71"/>
  </cols>
  <sheetData>
    <row r="1" spans="1:20" x14ac:dyDescent="0.2">
      <c r="A1" s="71" t="s">
        <v>44</v>
      </c>
      <c r="B1" s="72" t="s">
        <v>58</v>
      </c>
      <c r="J1" s="81" t="s">
        <v>59</v>
      </c>
      <c r="K1" s="87" t="s">
        <v>60</v>
      </c>
      <c r="N1" s="81" t="s">
        <v>59</v>
      </c>
      <c r="O1" s="87" t="s">
        <v>60</v>
      </c>
      <c r="R1" s="120" t="s">
        <v>59</v>
      </c>
      <c r="S1" s="121" t="s">
        <v>60</v>
      </c>
    </row>
    <row r="2" spans="1:20" x14ac:dyDescent="0.2">
      <c r="A2">
        <v>1005</v>
      </c>
      <c r="B2" s="130"/>
      <c r="J2" s="82">
        <v>1005</v>
      </c>
      <c r="K2" s="89">
        <f>SUM('[1]Mail Merge April'!$E$2)</f>
        <v>8795.8849999999984</v>
      </c>
      <c r="N2" s="82">
        <v>1005</v>
      </c>
      <c r="O2" s="88">
        <v>3767.06</v>
      </c>
      <c r="Q2" s="109"/>
      <c r="R2" s="122">
        <v>1005</v>
      </c>
      <c r="S2" s="128">
        <v>12562.949999999999</v>
      </c>
      <c r="T2" s="119"/>
    </row>
    <row r="3" spans="1:20" x14ac:dyDescent="0.2">
      <c r="A3">
        <v>1007</v>
      </c>
      <c r="B3" s="130"/>
      <c r="J3" s="82">
        <v>1007</v>
      </c>
      <c r="K3" s="101">
        <f>SUM('[1]Mail Merge April'!$E$4)</f>
        <v>4233.7049999999999</v>
      </c>
      <c r="N3" s="82">
        <v>1007</v>
      </c>
      <c r="O3" s="88">
        <v>1814.44</v>
      </c>
      <c r="Q3" s="109"/>
      <c r="R3" s="123">
        <v>1007</v>
      </c>
      <c r="S3" s="129">
        <v>6048.15</v>
      </c>
      <c r="T3" s="119"/>
    </row>
    <row r="4" spans="1:20" x14ac:dyDescent="0.2">
      <c r="A4">
        <v>1009</v>
      </c>
      <c r="B4" s="130"/>
      <c r="J4" s="82">
        <v>1009</v>
      </c>
      <c r="K4" s="101">
        <f>SUM('[1]Mail Merge April'!$E$5)</f>
        <v>5231.66</v>
      </c>
      <c r="N4" s="82">
        <v>1009</v>
      </c>
      <c r="O4" s="88">
        <v>2242.14</v>
      </c>
      <c r="Q4" s="109"/>
      <c r="R4" s="123">
        <v>1009</v>
      </c>
      <c r="S4" s="129">
        <v>7473.7999999999993</v>
      </c>
      <c r="T4" s="119"/>
    </row>
    <row r="5" spans="1:20" x14ac:dyDescent="0.2">
      <c r="A5">
        <v>1012</v>
      </c>
      <c r="B5" s="130"/>
      <c r="J5" s="82">
        <v>1012</v>
      </c>
      <c r="K5" s="101">
        <f>SUM('[1]Mail Merge April'!$E$7)</f>
        <v>919.38</v>
      </c>
      <c r="N5" s="82">
        <v>1012</v>
      </c>
      <c r="O5" s="88">
        <v>394.02</v>
      </c>
      <c r="Q5" s="109"/>
      <c r="R5" s="124">
        <v>1012</v>
      </c>
      <c r="S5" s="125">
        <v>1313.4</v>
      </c>
      <c r="T5" s="119"/>
    </row>
    <row r="6" spans="1:20" x14ac:dyDescent="0.2">
      <c r="A6">
        <v>1016</v>
      </c>
      <c r="B6" s="130"/>
      <c r="J6" s="82">
        <v>1016</v>
      </c>
      <c r="K6" s="101">
        <f>SUM('[1]Mail Merge April'!$E$8)</f>
        <v>2501.4850000000001</v>
      </c>
      <c r="N6" s="82">
        <v>1016</v>
      </c>
      <c r="O6" s="88">
        <v>1069.46</v>
      </c>
      <c r="Q6" s="109"/>
      <c r="R6" s="124">
        <v>1016</v>
      </c>
      <c r="S6" s="125">
        <v>3570.95</v>
      </c>
    </row>
    <row r="7" spans="1:20" x14ac:dyDescent="0.25">
      <c r="A7">
        <v>1021</v>
      </c>
      <c r="B7" s="130"/>
      <c r="J7" s="82">
        <v>1021</v>
      </c>
      <c r="K7" s="101">
        <f>SUM('[1]Mail Merge April'!$E$10)</f>
        <v>12757.64</v>
      </c>
      <c r="N7" s="82">
        <v>1021</v>
      </c>
      <c r="O7" s="88">
        <v>5464.96</v>
      </c>
      <c r="Q7" s="109"/>
      <c r="R7" s="126">
        <v>1021</v>
      </c>
      <c r="S7" s="127">
        <v>18222.599999999999</v>
      </c>
    </row>
    <row r="8" spans="1:20" x14ac:dyDescent="0.2">
      <c r="A8">
        <v>1022</v>
      </c>
      <c r="B8" s="130"/>
      <c r="J8" s="82">
        <v>1022</v>
      </c>
      <c r="K8" s="101">
        <f>SUM('[1]Mail Merge April'!$E$11)</f>
        <v>4770.8500000000004</v>
      </c>
      <c r="N8" s="82">
        <v>1026</v>
      </c>
      <c r="O8" s="88">
        <v>1759.42</v>
      </c>
      <c r="Q8" s="109"/>
      <c r="R8" s="122">
        <v>1022</v>
      </c>
      <c r="S8" s="128">
        <v>4770.8500000000004</v>
      </c>
    </row>
    <row r="9" spans="1:20" x14ac:dyDescent="0.2">
      <c r="A9">
        <v>1026</v>
      </c>
      <c r="B9" s="130"/>
      <c r="J9" s="82">
        <v>1026</v>
      </c>
      <c r="K9" s="101">
        <f>SUM('[1]Mail Merge April'!$E$12)</f>
        <v>4105.3249999999998</v>
      </c>
      <c r="N9" s="82">
        <v>1034</v>
      </c>
      <c r="O9" s="88">
        <v>1925.19</v>
      </c>
      <c r="Q9" s="109"/>
      <c r="R9" s="122">
        <v>1026</v>
      </c>
      <c r="S9" s="128">
        <v>5864.75</v>
      </c>
    </row>
    <row r="10" spans="1:20" x14ac:dyDescent="0.2">
      <c r="A10">
        <v>1031</v>
      </c>
      <c r="B10" s="130"/>
      <c r="J10" s="82">
        <v>1031</v>
      </c>
      <c r="K10" s="101">
        <f>SUM('[1]Mail Merge April'!$E$13)</f>
        <v>10275.25</v>
      </c>
      <c r="N10" s="82">
        <v>1042</v>
      </c>
      <c r="O10" s="88">
        <v>1526.97</v>
      </c>
      <c r="Q10" s="109"/>
      <c r="R10" s="122">
        <v>1031</v>
      </c>
      <c r="S10" s="128">
        <v>10275.25</v>
      </c>
    </row>
    <row r="11" spans="1:20" x14ac:dyDescent="0.2">
      <c r="A11">
        <v>1034</v>
      </c>
      <c r="B11" s="130"/>
      <c r="J11" s="82">
        <v>1034</v>
      </c>
      <c r="K11" s="101">
        <f>SUM('[1]Mail Merge April'!$E$14)</f>
        <v>4492.1099999999997</v>
      </c>
      <c r="N11" s="82">
        <v>1048</v>
      </c>
      <c r="O11" s="88">
        <v>3359.14</v>
      </c>
      <c r="Q11" s="109"/>
      <c r="R11" s="122">
        <v>1034</v>
      </c>
      <c r="S11" s="128">
        <v>6417.2999999999993</v>
      </c>
    </row>
    <row r="12" spans="1:20" x14ac:dyDescent="0.2">
      <c r="A12">
        <v>1042</v>
      </c>
      <c r="B12" s="130"/>
      <c r="J12" s="82">
        <v>1042</v>
      </c>
      <c r="K12" s="101">
        <f>SUM('[1]Mail Merge April'!$E$15)</f>
        <v>3562.9299999999994</v>
      </c>
      <c r="N12" s="82">
        <v>1049</v>
      </c>
      <c r="O12" s="88">
        <v>1347.84</v>
      </c>
      <c r="Q12" s="109"/>
      <c r="R12" s="122">
        <v>1042</v>
      </c>
      <c r="S12" s="128">
        <v>5089.8999999999996</v>
      </c>
    </row>
    <row r="13" spans="1:20" x14ac:dyDescent="0.2">
      <c r="A13">
        <v>1048</v>
      </c>
      <c r="B13" s="130"/>
      <c r="J13" s="82">
        <v>1048</v>
      </c>
      <c r="K13" s="101">
        <v>7838.01</v>
      </c>
      <c r="N13" s="82">
        <v>1054</v>
      </c>
      <c r="O13" s="88">
        <v>2643.66</v>
      </c>
      <c r="Q13" s="109"/>
      <c r="R13" s="122">
        <v>1048</v>
      </c>
      <c r="S13" s="128">
        <v>11197.15</v>
      </c>
    </row>
    <row r="14" spans="1:20" x14ac:dyDescent="0.2">
      <c r="A14">
        <v>1049</v>
      </c>
      <c r="B14" s="130"/>
      <c r="J14" s="82">
        <v>1049</v>
      </c>
      <c r="K14" s="101">
        <f>SUM('[1]Mail Merge April'!$E$17)</f>
        <v>3144.96</v>
      </c>
      <c r="N14" s="82">
        <v>1062</v>
      </c>
      <c r="O14" s="88">
        <v>5273.85</v>
      </c>
      <c r="Q14" s="109"/>
      <c r="R14" s="122">
        <v>1049</v>
      </c>
      <c r="S14" s="128">
        <v>4492.8</v>
      </c>
    </row>
    <row r="15" spans="1:20" x14ac:dyDescent="0.2">
      <c r="A15">
        <v>1050</v>
      </c>
      <c r="B15" s="130"/>
      <c r="J15" s="82">
        <v>1050</v>
      </c>
      <c r="K15" s="101">
        <v>7459.35</v>
      </c>
      <c r="N15" s="82">
        <v>1069</v>
      </c>
      <c r="O15" s="88">
        <v>4020.6</v>
      </c>
      <c r="Q15" s="109"/>
      <c r="R15" s="122">
        <v>1050</v>
      </c>
      <c r="S15" s="128">
        <v>7459.35</v>
      </c>
    </row>
    <row r="16" spans="1:20" x14ac:dyDescent="0.2">
      <c r="A16">
        <v>1054</v>
      </c>
      <c r="B16" s="130"/>
      <c r="J16" s="82">
        <v>1054</v>
      </c>
      <c r="K16" s="101">
        <f>SUM('[1]Mail Merge April'!$E$19)</f>
        <v>6168.54</v>
      </c>
      <c r="N16" s="82">
        <v>1093</v>
      </c>
      <c r="O16" s="88">
        <v>439.51</v>
      </c>
      <c r="Q16" s="109"/>
      <c r="R16" s="122">
        <v>1054</v>
      </c>
      <c r="S16" s="128">
        <v>8812.2000000000007</v>
      </c>
    </row>
    <row r="17" spans="1:19" x14ac:dyDescent="0.2">
      <c r="A17">
        <v>1062</v>
      </c>
      <c r="B17" s="130"/>
      <c r="J17" s="82">
        <v>1062</v>
      </c>
      <c r="K17" s="101">
        <f>SUM('[1]Mail Merge April'!$E$21)</f>
        <v>12492.9</v>
      </c>
      <c r="N17" s="82">
        <v>1104</v>
      </c>
      <c r="O17" s="88">
        <v>1500.58</v>
      </c>
      <c r="Q17" s="109"/>
      <c r="R17" s="122">
        <v>1062</v>
      </c>
      <c r="S17" s="128">
        <v>17766.75</v>
      </c>
    </row>
    <row r="18" spans="1:19" x14ac:dyDescent="0.2">
      <c r="A18">
        <v>1069</v>
      </c>
      <c r="B18" s="130"/>
      <c r="J18" s="82">
        <v>1069</v>
      </c>
      <c r="K18" s="101">
        <f>SUM('[1]Mail Merge April'!$E$20)</f>
        <v>9559.1999999999989</v>
      </c>
      <c r="N18" s="82">
        <v>1106</v>
      </c>
      <c r="O18" s="88">
        <v>2523.54</v>
      </c>
      <c r="Q18" s="109"/>
      <c r="R18" s="122">
        <v>1069</v>
      </c>
      <c r="S18" s="128">
        <v>13579.800000000001</v>
      </c>
    </row>
    <row r="19" spans="1:19" x14ac:dyDescent="0.2">
      <c r="A19">
        <v>1071</v>
      </c>
      <c r="B19" s="130"/>
      <c r="J19" s="82">
        <v>1071</v>
      </c>
      <c r="K19" s="101">
        <f>SUM('[1]Mail Merge April'!$E$22)</f>
        <v>3196.45</v>
      </c>
      <c r="N19" s="86">
        <v>1109</v>
      </c>
      <c r="O19" s="118">
        <v>217.2</v>
      </c>
      <c r="Q19" s="109"/>
      <c r="R19" s="122">
        <v>1071</v>
      </c>
      <c r="S19" s="128">
        <v>3196.45</v>
      </c>
    </row>
    <row r="20" spans="1:19" x14ac:dyDescent="0.2">
      <c r="A20">
        <v>1080</v>
      </c>
      <c r="B20" s="130"/>
      <c r="J20" s="82">
        <v>1080</v>
      </c>
      <c r="K20" s="101">
        <f>SUM('[1]Mail Merge April'!$E$23)</f>
        <v>13919.4</v>
      </c>
      <c r="N20" s="82">
        <v>1114</v>
      </c>
      <c r="O20" s="88">
        <v>2694.6</v>
      </c>
      <c r="Q20" s="109"/>
      <c r="R20" s="122">
        <v>1080</v>
      </c>
      <c r="S20" s="128">
        <v>13919.4</v>
      </c>
    </row>
    <row r="21" spans="1:19" x14ac:dyDescent="0.2">
      <c r="A21">
        <v>1085</v>
      </c>
      <c r="B21" s="130"/>
      <c r="J21" s="82">
        <v>1085</v>
      </c>
      <c r="K21" s="101">
        <f>SUM('[1]Mail Merge April'!$E$24)</f>
        <v>14110.1</v>
      </c>
      <c r="N21" s="82">
        <v>1164</v>
      </c>
      <c r="O21" s="88">
        <v>1189.8</v>
      </c>
      <c r="Q21" s="109"/>
      <c r="R21" s="122">
        <v>1085</v>
      </c>
      <c r="S21" s="128">
        <v>14110.1</v>
      </c>
    </row>
    <row r="22" spans="1:19" x14ac:dyDescent="0.2">
      <c r="A22">
        <v>1090</v>
      </c>
      <c r="B22" s="130"/>
      <c r="J22" s="82">
        <v>1090</v>
      </c>
      <c r="K22" s="101">
        <f>SUM('[1]Mail Merge April'!$E$25)</f>
        <v>1334.655</v>
      </c>
      <c r="N22" s="82">
        <v>1169</v>
      </c>
      <c r="O22" s="88">
        <v>387.52</v>
      </c>
      <c r="Q22" s="109"/>
      <c r="R22" s="122">
        <v>1090</v>
      </c>
      <c r="S22" s="128">
        <v>1334.66</v>
      </c>
    </row>
    <row r="23" spans="1:19" x14ac:dyDescent="0.2">
      <c r="A23">
        <v>1093</v>
      </c>
      <c r="B23" s="130"/>
      <c r="J23" s="82">
        <v>1093</v>
      </c>
      <c r="K23" s="101">
        <f>SUM('[1]Mail Merge April'!$E$26)</f>
        <v>1025.5349999999999</v>
      </c>
      <c r="N23" s="82">
        <v>1171</v>
      </c>
      <c r="O23" s="88">
        <v>834.57</v>
      </c>
      <c r="Q23" s="109"/>
      <c r="R23" s="122">
        <v>1093</v>
      </c>
      <c r="S23" s="128">
        <v>1465.05</v>
      </c>
    </row>
    <row r="24" spans="1:19" x14ac:dyDescent="0.2">
      <c r="A24">
        <v>1104</v>
      </c>
      <c r="B24" s="130"/>
      <c r="J24" s="82">
        <v>1104</v>
      </c>
      <c r="K24" s="101">
        <f>SUM('[1]Mail Merge April'!$E$28)</f>
        <v>3501.3649999999998</v>
      </c>
      <c r="N24" s="82">
        <v>1179</v>
      </c>
      <c r="O24" s="88">
        <v>2918.23</v>
      </c>
      <c r="Q24" s="109"/>
      <c r="R24" s="122">
        <v>1104</v>
      </c>
      <c r="S24" s="128">
        <v>5001.95</v>
      </c>
    </row>
    <row r="25" spans="1:19" x14ac:dyDescent="0.2">
      <c r="A25">
        <v>1106</v>
      </c>
      <c r="B25" s="130"/>
      <c r="J25" s="82">
        <v>1106</v>
      </c>
      <c r="K25" s="101">
        <f>SUM('[1]Mail Merge April'!$E$30)</f>
        <v>5888.2599999999993</v>
      </c>
      <c r="N25" s="82">
        <v>1181</v>
      </c>
      <c r="O25" s="88">
        <v>2675.58</v>
      </c>
      <c r="Q25" s="109"/>
      <c r="R25" s="122">
        <v>1106</v>
      </c>
      <c r="S25" s="128">
        <v>8411.7999999999993</v>
      </c>
    </row>
    <row r="26" spans="1:19" x14ac:dyDescent="0.2">
      <c r="A26">
        <v>1109</v>
      </c>
      <c r="B26" s="130"/>
      <c r="J26" s="82">
        <v>1114</v>
      </c>
      <c r="K26" s="101">
        <f>SUM('[1]Mail Merge April'!$E$32)</f>
        <v>6287.4</v>
      </c>
      <c r="N26" s="83">
        <v>1188</v>
      </c>
      <c r="O26" s="88">
        <v>640.55999999999995</v>
      </c>
      <c r="Q26" s="109"/>
      <c r="R26" s="122">
        <v>1109</v>
      </c>
      <c r="S26" s="128">
        <v>217.2</v>
      </c>
    </row>
    <row r="27" spans="1:19" x14ac:dyDescent="0.2">
      <c r="A27">
        <v>1114</v>
      </c>
      <c r="B27" s="130"/>
      <c r="J27" s="82">
        <v>1146</v>
      </c>
      <c r="K27" s="101">
        <f>SUM('[1]Mail Merge April'!$E$34)</f>
        <v>19922.2</v>
      </c>
      <c r="N27" s="82">
        <v>1196</v>
      </c>
      <c r="O27" s="88">
        <v>1648.96</v>
      </c>
      <c r="Q27" s="109"/>
      <c r="R27" s="122">
        <v>1114</v>
      </c>
      <c r="S27" s="128">
        <v>8982</v>
      </c>
    </row>
    <row r="28" spans="1:19" x14ac:dyDescent="0.2">
      <c r="A28">
        <v>1142</v>
      </c>
      <c r="B28" s="130"/>
      <c r="J28" s="82">
        <v>1147</v>
      </c>
      <c r="K28" s="101">
        <f>SUM('[1]Mail Merge April'!$E$35)</f>
        <v>5745.15</v>
      </c>
      <c r="N28" s="82">
        <v>1204</v>
      </c>
      <c r="O28" s="88">
        <v>463.68</v>
      </c>
      <c r="Q28" s="109"/>
      <c r="R28" s="122">
        <v>1146</v>
      </c>
      <c r="S28" s="128">
        <v>19922.2</v>
      </c>
    </row>
    <row r="29" spans="1:19" x14ac:dyDescent="0.2">
      <c r="A29">
        <v>1146</v>
      </c>
      <c r="B29" s="130"/>
      <c r="J29" s="82">
        <v>1164</v>
      </c>
      <c r="K29" s="101">
        <f>SUM('[1]Mail Merge April'!$E$36)</f>
        <v>2776.2</v>
      </c>
      <c r="N29" s="82">
        <v>1207</v>
      </c>
      <c r="O29" s="88">
        <v>2168.9699999999998</v>
      </c>
      <c r="Q29" s="109"/>
      <c r="R29" s="122">
        <v>1147</v>
      </c>
      <c r="S29" s="128">
        <v>5745.15</v>
      </c>
    </row>
    <row r="30" spans="1:19" x14ac:dyDescent="0.2">
      <c r="A30">
        <v>1147</v>
      </c>
      <c r="B30" s="130"/>
      <c r="J30" s="82">
        <v>1169</v>
      </c>
      <c r="K30" s="101">
        <f>SUM('[1]Mail Merge April'!$E$38)</f>
        <v>904.22499999999991</v>
      </c>
      <c r="N30" s="82">
        <v>1216</v>
      </c>
      <c r="O30" s="88">
        <v>1795.53</v>
      </c>
      <c r="Q30" s="109"/>
      <c r="R30" s="122">
        <v>1164</v>
      </c>
      <c r="S30" s="128">
        <v>3966</v>
      </c>
    </row>
    <row r="31" spans="1:19" x14ac:dyDescent="0.2">
      <c r="A31">
        <v>1164</v>
      </c>
      <c r="B31" s="130"/>
      <c r="J31" s="82">
        <v>1171</v>
      </c>
      <c r="K31" s="101">
        <f>SUM('[1]Mail Merge April'!$E$39)</f>
        <v>1947.33</v>
      </c>
      <c r="N31" s="82">
        <v>1222</v>
      </c>
      <c r="O31" s="88">
        <v>775.78</v>
      </c>
      <c r="Q31" s="109"/>
      <c r="R31" s="122">
        <v>1169</v>
      </c>
      <c r="S31" s="128">
        <f>O22+K30</f>
        <v>1291.7449999999999</v>
      </c>
    </row>
    <row r="32" spans="1:19" x14ac:dyDescent="0.2">
      <c r="A32">
        <v>1169</v>
      </c>
      <c r="B32" s="130"/>
      <c r="J32" s="82">
        <v>1179</v>
      </c>
      <c r="K32" s="101">
        <f>SUM('[1]Mail Merge April'!$E$40)</f>
        <v>6809.2150000000001</v>
      </c>
      <c r="N32" s="82">
        <v>1228</v>
      </c>
      <c r="O32" s="88">
        <v>442.29</v>
      </c>
      <c r="Q32" s="109"/>
      <c r="R32" s="122">
        <v>1171</v>
      </c>
      <c r="S32" s="128">
        <v>2781.9</v>
      </c>
    </row>
    <row r="33" spans="1:19" x14ac:dyDescent="0.2">
      <c r="A33">
        <v>1171</v>
      </c>
      <c r="B33" s="130"/>
      <c r="J33" s="82">
        <v>1181</v>
      </c>
      <c r="K33" s="101">
        <f>SUM('[1]Mail Merge April'!$E$41)</f>
        <v>6243.0199999999995</v>
      </c>
      <c r="N33" s="82">
        <v>1246</v>
      </c>
      <c r="O33" s="88">
        <v>5337.15</v>
      </c>
      <c r="Q33" s="109"/>
      <c r="R33" s="122">
        <v>1179</v>
      </c>
      <c r="S33" s="128">
        <v>9727.4500000000007</v>
      </c>
    </row>
    <row r="34" spans="1:19" x14ac:dyDescent="0.2">
      <c r="A34">
        <v>1179</v>
      </c>
      <c r="B34" s="130"/>
      <c r="J34" s="82">
        <v>1183</v>
      </c>
      <c r="K34" s="101">
        <f>SUM('[1]Mail Merge April'!$E$42)</f>
        <v>4211.3</v>
      </c>
      <c r="N34" s="82">
        <v>1247</v>
      </c>
      <c r="O34" s="88">
        <v>1010.02</v>
      </c>
      <c r="Q34" s="109"/>
      <c r="R34" s="122">
        <v>1181</v>
      </c>
      <c r="S34" s="128">
        <v>8918.6</v>
      </c>
    </row>
    <row r="35" spans="1:19" x14ac:dyDescent="0.2">
      <c r="A35">
        <v>1181</v>
      </c>
      <c r="B35" s="130"/>
      <c r="J35" s="83">
        <v>1188</v>
      </c>
      <c r="K35" s="101">
        <f>SUM('[1]Mail Merge April'!$E$44)</f>
        <v>1494.6399999999999</v>
      </c>
      <c r="N35" s="82">
        <v>1279</v>
      </c>
      <c r="O35" s="88">
        <v>184.14</v>
      </c>
      <c r="Q35" s="109"/>
      <c r="R35" s="122">
        <v>1183</v>
      </c>
      <c r="S35" s="128">
        <v>4211.3</v>
      </c>
    </row>
    <row r="36" spans="1:19" x14ac:dyDescent="0.2">
      <c r="A36">
        <v>1183</v>
      </c>
      <c r="B36" s="130"/>
      <c r="J36" s="82">
        <v>1196</v>
      </c>
      <c r="K36" s="101">
        <f>SUM('[1]Mail Merge April'!$E$45)</f>
        <v>3847.585</v>
      </c>
      <c r="N36" s="82">
        <v>1281</v>
      </c>
      <c r="O36" s="88">
        <v>702.27</v>
      </c>
      <c r="Q36" s="109"/>
      <c r="R36" s="122">
        <v>1188</v>
      </c>
      <c r="S36" s="128">
        <v>2135.1999999999998</v>
      </c>
    </row>
    <row r="37" spans="1:19" x14ac:dyDescent="0.2">
      <c r="A37">
        <v>1188</v>
      </c>
      <c r="B37" s="130"/>
      <c r="J37" s="82">
        <v>1207</v>
      </c>
      <c r="K37" s="101">
        <f>SUM('[1]Mail Merge April'!$E$47)</f>
        <v>5060.9299999999994</v>
      </c>
      <c r="N37" s="82">
        <v>1285</v>
      </c>
      <c r="O37" s="88">
        <v>252.72</v>
      </c>
      <c r="Q37" s="109"/>
      <c r="R37" s="122">
        <v>1196</v>
      </c>
      <c r="S37" s="128">
        <v>5496.55</v>
      </c>
    </row>
    <row r="38" spans="1:19" x14ac:dyDescent="0.2">
      <c r="A38">
        <v>1196</v>
      </c>
      <c r="B38" s="130"/>
      <c r="J38" s="82">
        <v>1216</v>
      </c>
      <c r="K38" s="101">
        <f>SUM('[1]Mail Merge April'!$E$48)</f>
        <v>4189.57</v>
      </c>
      <c r="N38" s="83">
        <v>1309</v>
      </c>
      <c r="O38" s="88">
        <v>347.4</v>
      </c>
      <c r="Q38" s="109"/>
      <c r="R38" s="122">
        <v>1204</v>
      </c>
      <c r="S38" s="128">
        <v>1545.3000000000002</v>
      </c>
    </row>
    <row r="39" spans="1:19" x14ac:dyDescent="0.2">
      <c r="A39">
        <v>1204</v>
      </c>
      <c r="B39" s="130"/>
      <c r="J39" s="82">
        <v>1217</v>
      </c>
      <c r="K39" s="101">
        <f>SUM('[1]Mail Merge April'!$E$50)</f>
        <v>8496.7000000000007</v>
      </c>
      <c r="N39" s="82">
        <v>1318</v>
      </c>
      <c r="O39" s="88">
        <v>594.99</v>
      </c>
      <c r="Q39" s="109"/>
      <c r="R39" s="122">
        <v>1207</v>
      </c>
      <c r="S39" s="128">
        <v>7229.9</v>
      </c>
    </row>
    <row r="40" spans="1:19" x14ac:dyDescent="0.2">
      <c r="A40">
        <v>1207</v>
      </c>
      <c r="B40" s="130"/>
      <c r="J40" s="82">
        <v>1222</v>
      </c>
      <c r="K40" s="101">
        <f>SUM('[1]Mail Merge April'!$E$51)</f>
        <v>1810.1649999999997</v>
      </c>
      <c r="N40" s="82">
        <v>1325</v>
      </c>
      <c r="O40" s="88">
        <v>3065.19</v>
      </c>
      <c r="Q40" s="109"/>
      <c r="R40" s="122">
        <v>1216</v>
      </c>
      <c r="S40" s="128">
        <v>5985.0999999999995</v>
      </c>
    </row>
    <row r="41" spans="1:19" x14ac:dyDescent="0.2">
      <c r="A41">
        <v>1216</v>
      </c>
      <c r="B41" s="130"/>
      <c r="J41" s="82">
        <v>1228</v>
      </c>
      <c r="K41" s="101">
        <f>SUM('[1]Mail Merge April'!$E$52)</f>
        <v>1032.01</v>
      </c>
      <c r="N41" s="82">
        <v>1329</v>
      </c>
      <c r="O41" s="88">
        <v>1374.55</v>
      </c>
      <c r="Q41" s="109"/>
      <c r="R41" s="122">
        <v>1217</v>
      </c>
      <c r="S41" s="128">
        <v>8496.7000000000007</v>
      </c>
    </row>
    <row r="42" spans="1:19" x14ac:dyDescent="0.2">
      <c r="A42">
        <v>1217</v>
      </c>
      <c r="B42" s="130"/>
      <c r="J42" s="82">
        <v>1246</v>
      </c>
      <c r="K42" s="101">
        <f>SUM('[1]Mail Merge April'!$E$54)</f>
        <v>12453.349999999999</v>
      </c>
      <c r="N42" s="82">
        <v>1332</v>
      </c>
      <c r="O42" s="88">
        <v>5759.35</v>
      </c>
      <c r="Q42" s="109"/>
      <c r="R42" s="122">
        <v>1222</v>
      </c>
      <c r="S42" s="128">
        <v>2585.9499999999998</v>
      </c>
    </row>
    <row r="43" spans="1:19" x14ac:dyDescent="0.2">
      <c r="A43">
        <v>1222</v>
      </c>
      <c r="B43" s="130"/>
      <c r="J43" s="82">
        <v>1247</v>
      </c>
      <c r="K43" s="101">
        <f>SUM('[1]Mail Merge April'!$E$55)</f>
        <v>2356.7249999999999</v>
      </c>
      <c r="N43" s="82">
        <v>1341</v>
      </c>
      <c r="O43" s="88">
        <v>1960.54</v>
      </c>
      <c r="Q43" s="109"/>
      <c r="R43" s="122">
        <v>1228</v>
      </c>
      <c r="S43" s="128">
        <v>1474.3</v>
      </c>
    </row>
    <row r="44" spans="1:19" x14ac:dyDescent="0.2">
      <c r="A44">
        <v>1228</v>
      </c>
      <c r="B44" s="130"/>
      <c r="J44" s="82">
        <v>1258</v>
      </c>
      <c r="K44" s="101">
        <v>31619.15</v>
      </c>
      <c r="N44" s="82">
        <v>1347</v>
      </c>
      <c r="O44" s="88">
        <v>922.27</v>
      </c>
      <c r="Q44" s="109"/>
      <c r="R44" s="122">
        <v>1246</v>
      </c>
      <c r="S44" s="128">
        <v>17790.5</v>
      </c>
    </row>
    <row r="45" spans="1:19" x14ac:dyDescent="0.2">
      <c r="A45">
        <v>1245</v>
      </c>
      <c r="B45" s="130"/>
      <c r="J45" s="82">
        <v>1267</v>
      </c>
      <c r="K45" s="101">
        <f>SUM('[1]Mail Merge April'!$E$57)</f>
        <v>25425.1</v>
      </c>
      <c r="N45" s="82">
        <v>1372</v>
      </c>
      <c r="O45" s="88">
        <v>200</v>
      </c>
      <c r="Q45" s="109"/>
      <c r="R45" s="122">
        <v>1247</v>
      </c>
      <c r="S45" s="128">
        <v>3366.75</v>
      </c>
    </row>
    <row r="46" spans="1:19" x14ac:dyDescent="0.2">
      <c r="A46">
        <v>1246</v>
      </c>
      <c r="B46" s="130"/>
      <c r="J46" s="82">
        <v>1279</v>
      </c>
      <c r="K46" s="101">
        <f>SUM('[1]Mail Merge April'!$E$59)</f>
        <v>429.65999999999997</v>
      </c>
      <c r="N46" s="82">
        <v>1395</v>
      </c>
      <c r="O46" s="88">
        <v>1614.01</v>
      </c>
      <c r="Q46" s="109"/>
      <c r="R46" s="122">
        <v>1258</v>
      </c>
      <c r="S46" s="128">
        <v>31619.15</v>
      </c>
    </row>
    <row r="47" spans="1:19" x14ac:dyDescent="0.2">
      <c r="A47">
        <v>1247</v>
      </c>
      <c r="B47" s="130"/>
      <c r="J47" s="82">
        <v>1281</v>
      </c>
      <c r="K47" s="101">
        <f>SUM('[1]Mail Merge April'!$E$60)</f>
        <v>1638.6299999999999</v>
      </c>
      <c r="N47" s="82">
        <v>1396</v>
      </c>
      <c r="O47" s="88">
        <v>3618.42</v>
      </c>
      <c r="Q47" s="109"/>
      <c r="R47" s="122">
        <v>1267</v>
      </c>
      <c r="S47" s="128">
        <v>25425.1</v>
      </c>
    </row>
    <row r="48" spans="1:19" x14ac:dyDescent="0.2">
      <c r="A48">
        <v>1258</v>
      </c>
      <c r="B48" s="130"/>
      <c r="J48" s="82">
        <v>1285</v>
      </c>
      <c r="K48" s="101">
        <f>SUM('[1]Mail Merge April'!$E$61)</f>
        <v>589.67999999999995</v>
      </c>
      <c r="N48" s="82">
        <v>1397</v>
      </c>
      <c r="O48" s="88">
        <v>5264.97</v>
      </c>
      <c r="Q48" s="109"/>
      <c r="R48" s="122">
        <v>1279</v>
      </c>
      <c r="S48" s="128">
        <v>613.79999999999995</v>
      </c>
    </row>
    <row r="49" spans="1:19" x14ac:dyDescent="0.2">
      <c r="A49">
        <v>1267</v>
      </c>
      <c r="B49" s="130"/>
      <c r="J49" s="83">
        <v>1309</v>
      </c>
      <c r="K49" s="101">
        <f>SUM('[1]Mail Merge April'!$E$63)</f>
        <v>810.59999999999991</v>
      </c>
      <c r="N49" s="82">
        <v>1400</v>
      </c>
      <c r="O49" s="88">
        <v>2311.81</v>
      </c>
      <c r="Q49" s="109"/>
      <c r="R49" s="122">
        <v>1281</v>
      </c>
      <c r="S49" s="128">
        <v>2340.9</v>
      </c>
    </row>
    <row r="50" spans="1:19" x14ac:dyDescent="0.2">
      <c r="A50">
        <v>1271</v>
      </c>
      <c r="B50" s="130"/>
      <c r="J50" s="82">
        <v>1318</v>
      </c>
      <c r="K50" s="101">
        <f>SUM('[1]Mail Merge April'!$E$64)</f>
        <v>1388.31</v>
      </c>
      <c r="N50" s="82">
        <v>1402</v>
      </c>
      <c r="O50" s="88">
        <v>2585.89</v>
      </c>
      <c r="Q50" s="109"/>
      <c r="R50" s="122">
        <v>1285</v>
      </c>
      <c r="S50" s="128">
        <v>842.4</v>
      </c>
    </row>
    <row r="51" spans="1:19" x14ac:dyDescent="0.2">
      <c r="A51">
        <v>1279</v>
      </c>
      <c r="B51" s="130"/>
      <c r="J51" s="83">
        <v>1323</v>
      </c>
      <c r="K51" s="104">
        <f>SUM('[1]Mail Merge April'!$E$65)</f>
        <v>4868.3999999999996</v>
      </c>
      <c r="N51" s="82">
        <v>1410</v>
      </c>
      <c r="O51" s="88">
        <v>2226.21</v>
      </c>
      <c r="Q51" s="109"/>
      <c r="R51" s="122">
        <v>1309</v>
      </c>
      <c r="S51" s="128">
        <v>1158</v>
      </c>
    </row>
    <row r="52" spans="1:19" x14ac:dyDescent="0.2">
      <c r="A52">
        <v>1281</v>
      </c>
      <c r="B52" s="130"/>
      <c r="J52" s="82">
        <v>1325</v>
      </c>
      <c r="K52" s="101">
        <f>SUM('[1]Mail Merge April'!$E$66)</f>
        <v>7152.1099999999988</v>
      </c>
      <c r="N52" s="83">
        <v>1440</v>
      </c>
      <c r="O52" s="88">
        <v>479.17</v>
      </c>
      <c r="Q52" s="109"/>
      <c r="R52" s="122">
        <v>1318</v>
      </c>
      <c r="S52" s="128">
        <v>1983.3</v>
      </c>
    </row>
    <row r="53" spans="1:19" x14ac:dyDescent="0.2">
      <c r="A53">
        <v>1285</v>
      </c>
      <c r="B53" s="130"/>
      <c r="J53" s="82">
        <v>1329</v>
      </c>
      <c r="K53" s="101">
        <f>SUM('[1]Mail Merge April'!$E$68)</f>
        <v>3207.2950000000001</v>
      </c>
      <c r="N53" s="82">
        <v>1472</v>
      </c>
      <c r="O53" s="88">
        <v>524.88</v>
      </c>
      <c r="Q53" s="109"/>
      <c r="R53" s="122">
        <v>1323</v>
      </c>
      <c r="S53" s="128">
        <v>4868.3999999999996</v>
      </c>
    </row>
    <row r="54" spans="1:19" x14ac:dyDescent="0.2">
      <c r="A54">
        <v>1309</v>
      </c>
      <c r="B54" s="130"/>
      <c r="J54" s="82">
        <v>1332</v>
      </c>
      <c r="K54" s="101">
        <f>SUM('[1]Mail Merge April'!$E$69)</f>
        <v>13438.494999999999</v>
      </c>
      <c r="N54" s="82">
        <v>1510</v>
      </c>
      <c r="O54" s="88">
        <v>533.88</v>
      </c>
      <c r="Q54" s="109"/>
      <c r="R54" s="122">
        <v>1325</v>
      </c>
      <c r="S54" s="128">
        <v>10217.299999999999</v>
      </c>
    </row>
    <row r="55" spans="1:19" x14ac:dyDescent="0.2">
      <c r="A55">
        <v>1318</v>
      </c>
      <c r="B55" s="130"/>
      <c r="J55" s="82">
        <v>1341</v>
      </c>
      <c r="K55" s="101">
        <f>SUM('[1]Mail Merge April'!$E$70)</f>
        <v>4574.6049999999996</v>
      </c>
      <c r="N55" s="82">
        <v>1511</v>
      </c>
      <c r="O55" s="88">
        <f>2192.14-346</f>
        <v>1846.1399999999999</v>
      </c>
      <c r="Q55" s="109"/>
      <c r="R55" s="122">
        <v>1329</v>
      </c>
      <c r="S55" s="128">
        <v>4581.8500000000004</v>
      </c>
    </row>
    <row r="56" spans="1:19" x14ac:dyDescent="0.2">
      <c r="A56">
        <v>1323</v>
      </c>
      <c r="B56" s="130"/>
      <c r="J56" s="82">
        <v>1347</v>
      </c>
      <c r="K56" s="101">
        <f>SUM('[1]Mail Merge April'!$E$71)</f>
        <v>2151.9749999999999</v>
      </c>
      <c r="N56" s="82">
        <v>1548</v>
      </c>
      <c r="O56" s="88">
        <v>2831.19</v>
      </c>
      <c r="Q56" s="109"/>
      <c r="R56" s="122">
        <v>1332</v>
      </c>
      <c r="S56" s="128">
        <v>19197.849999999999</v>
      </c>
    </row>
    <row r="57" spans="1:19" x14ac:dyDescent="0.2">
      <c r="A57">
        <v>1325</v>
      </c>
      <c r="B57" s="130"/>
      <c r="J57" s="82">
        <v>1372</v>
      </c>
      <c r="K57" s="101">
        <f>SUM('[1]Mail Merge April'!$E$73)</f>
        <v>3933.37</v>
      </c>
      <c r="N57" s="82">
        <v>1577</v>
      </c>
      <c r="O57" s="88">
        <v>1031.26</v>
      </c>
      <c r="Q57" s="109"/>
      <c r="R57" s="122">
        <v>1341</v>
      </c>
      <c r="S57" s="128">
        <v>6535.15</v>
      </c>
    </row>
    <row r="58" spans="1:19" x14ac:dyDescent="0.2">
      <c r="A58">
        <v>1329</v>
      </c>
      <c r="B58" s="130"/>
      <c r="J58" s="82">
        <v>1391</v>
      </c>
      <c r="K58" s="101">
        <f>SUM('[1]Mail Merge April'!$E$74)</f>
        <v>5730.45</v>
      </c>
      <c r="N58" s="82">
        <v>1582</v>
      </c>
      <c r="O58" s="88">
        <v>1477.63</v>
      </c>
      <c r="Q58" s="109"/>
      <c r="R58" s="122">
        <v>1347</v>
      </c>
      <c r="S58" s="128">
        <v>3074.25</v>
      </c>
    </row>
    <row r="59" spans="1:19" x14ac:dyDescent="0.2">
      <c r="A59">
        <v>1332</v>
      </c>
      <c r="B59" s="130"/>
      <c r="J59" s="82">
        <v>1395</v>
      </c>
      <c r="K59" s="101">
        <f>SUM('[1]Mail Merge April'!$E$75)</f>
        <v>3466.4349999999999</v>
      </c>
      <c r="N59" s="82">
        <v>1592</v>
      </c>
      <c r="O59" s="88">
        <v>1000</v>
      </c>
      <c r="Q59" s="109"/>
      <c r="R59" s="122">
        <v>1372</v>
      </c>
      <c r="S59" s="128">
        <v>4133.37</v>
      </c>
    </row>
    <row r="60" spans="1:19" x14ac:dyDescent="0.2">
      <c r="A60">
        <v>1341</v>
      </c>
      <c r="B60" s="130"/>
      <c r="J60" s="82">
        <v>1396</v>
      </c>
      <c r="K60" s="101">
        <f>SUM('[1]Mail Merge April'!$E$76)</f>
        <v>8446.0249999999996</v>
      </c>
      <c r="N60" s="82">
        <v>1596</v>
      </c>
      <c r="O60" s="88">
        <v>3396.43</v>
      </c>
      <c r="Q60" s="109"/>
      <c r="R60" s="122">
        <v>1391</v>
      </c>
      <c r="S60" s="128">
        <v>5730.45</v>
      </c>
    </row>
    <row r="61" spans="1:19" x14ac:dyDescent="0.2">
      <c r="A61">
        <v>1347</v>
      </c>
      <c r="B61" s="130"/>
      <c r="J61" s="82">
        <v>1397</v>
      </c>
      <c r="K61" s="101">
        <f>SUM('[1]Mail Merge April'!$E$77)</f>
        <v>12271.28</v>
      </c>
      <c r="N61" s="82">
        <v>1626</v>
      </c>
      <c r="O61" s="88">
        <v>1977.97</v>
      </c>
      <c r="Q61" s="109"/>
      <c r="R61" s="122">
        <v>1395</v>
      </c>
      <c r="S61" s="128">
        <v>5080.45</v>
      </c>
    </row>
    <row r="62" spans="1:19" x14ac:dyDescent="0.2">
      <c r="A62">
        <v>1365</v>
      </c>
      <c r="B62" s="130"/>
      <c r="J62" s="82">
        <v>1400</v>
      </c>
      <c r="K62" s="101">
        <f>SUM('[1]Mail Merge April'!$E$79)</f>
        <v>5394.2349999999997</v>
      </c>
      <c r="N62" s="82">
        <v>1632</v>
      </c>
      <c r="O62" s="88">
        <v>3287.74</v>
      </c>
      <c r="Q62" s="109"/>
      <c r="R62" s="122">
        <v>1396</v>
      </c>
      <c r="S62" s="128">
        <v>12064.45</v>
      </c>
    </row>
    <row r="63" spans="1:19" x14ac:dyDescent="0.2">
      <c r="A63">
        <v>1372</v>
      </c>
      <c r="B63" s="130"/>
      <c r="J63" s="82">
        <v>1402</v>
      </c>
      <c r="K63" s="101">
        <f>SUM('[1]Mail Merge April'!$E$80)</f>
        <v>6051.954999999999</v>
      </c>
      <c r="N63" s="82">
        <v>1644</v>
      </c>
      <c r="O63" s="88">
        <v>2256.1799999999998</v>
      </c>
      <c r="Q63" s="109"/>
      <c r="R63" s="122">
        <v>1397</v>
      </c>
      <c r="S63" s="128">
        <v>17536.25</v>
      </c>
    </row>
    <row r="64" spans="1:19" x14ac:dyDescent="0.2">
      <c r="A64">
        <v>1391</v>
      </c>
      <c r="B64" s="130"/>
      <c r="J64" s="82">
        <v>1410</v>
      </c>
      <c r="K64" s="101">
        <f>SUM('[1]Mail Merge April'!$E$82)</f>
        <v>5194.49</v>
      </c>
      <c r="N64" s="82">
        <v>1671</v>
      </c>
      <c r="O64" s="88">
        <v>28.8</v>
      </c>
      <c r="Q64" s="109"/>
      <c r="R64" s="122">
        <v>1400</v>
      </c>
      <c r="S64" s="128">
        <v>7706.0499999999993</v>
      </c>
    </row>
    <row r="65" spans="1:19" x14ac:dyDescent="0.2">
      <c r="A65">
        <v>1395</v>
      </c>
      <c r="B65" s="130"/>
      <c r="J65" s="83">
        <v>1440</v>
      </c>
      <c r="K65" s="104">
        <f>SUM('[1]Mail Merge April'!$E$83)</f>
        <v>1118.0749999999998</v>
      </c>
      <c r="N65" s="96">
        <v>1698</v>
      </c>
      <c r="O65" s="110">
        <v>4424.08</v>
      </c>
      <c r="Q65" s="109"/>
      <c r="R65" s="122">
        <v>1402</v>
      </c>
      <c r="S65" s="128">
        <v>8637.85</v>
      </c>
    </row>
    <row r="66" spans="1:19" x14ac:dyDescent="0.2">
      <c r="A66">
        <v>1396</v>
      </c>
      <c r="B66" s="130"/>
      <c r="J66" s="82">
        <v>1472</v>
      </c>
      <c r="K66" s="101">
        <f>SUM('[1]Mail Merge April'!$E$85)</f>
        <v>1224.7199999999998</v>
      </c>
      <c r="N66" s="82">
        <v>1702</v>
      </c>
      <c r="O66" s="88">
        <v>633.61</v>
      </c>
      <c r="Q66" s="109"/>
      <c r="R66" s="122">
        <v>1410</v>
      </c>
      <c r="S66" s="128">
        <v>7420.7</v>
      </c>
    </row>
    <row r="67" spans="1:19" x14ac:dyDescent="0.2">
      <c r="A67">
        <v>1397</v>
      </c>
      <c r="B67" s="130"/>
      <c r="J67" s="82">
        <v>1479</v>
      </c>
      <c r="K67" s="101">
        <f>SUM('[1]Mail Merge April'!$E$86)</f>
        <v>2023.6</v>
      </c>
      <c r="N67" s="82">
        <v>1722</v>
      </c>
      <c r="O67" s="88">
        <v>2850.16</v>
      </c>
      <c r="Q67" s="109"/>
      <c r="R67" s="122">
        <v>1440</v>
      </c>
      <c r="S67" s="128">
        <v>1597.25</v>
      </c>
    </row>
    <row r="68" spans="1:19" x14ac:dyDescent="0.2">
      <c r="A68">
        <v>1400</v>
      </c>
      <c r="B68" s="130"/>
      <c r="J68" s="82">
        <v>1510</v>
      </c>
      <c r="K68" s="101">
        <f>SUM('[1]Mail Merge April'!$E$87)</f>
        <v>1245.7199999999998</v>
      </c>
      <c r="N68" s="82">
        <v>1745</v>
      </c>
      <c r="O68" s="88">
        <v>2832.01</v>
      </c>
      <c r="Q68" s="109"/>
      <c r="R68" s="122">
        <v>1472</v>
      </c>
      <c r="S68" s="128">
        <v>1749.6</v>
      </c>
    </row>
    <row r="69" spans="1:19" x14ac:dyDescent="0.2">
      <c r="A69">
        <v>1402</v>
      </c>
      <c r="B69" s="130"/>
      <c r="J69" s="82">
        <v>1511</v>
      </c>
      <c r="K69" s="101">
        <f>SUM('[1]Mail Merge April'!$E$88)</f>
        <v>5115.0049999999992</v>
      </c>
      <c r="N69" s="82">
        <v>1754</v>
      </c>
      <c r="O69" s="88">
        <v>3281.44</v>
      </c>
      <c r="Q69" s="109"/>
      <c r="R69" s="122">
        <v>1479</v>
      </c>
      <c r="S69" s="128">
        <v>2023.6</v>
      </c>
    </row>
    <row r="70" spans="1:19" x14ac:dyDescent="0.2">
      <c r="A70">
        <v>1410</v>
      </c>
      <c r="B70" s="130"/>
      <c r="J70" s="82">
        <v>1512</v>
      </c>
      <c r="K70" s="101">
        <f>SUM('[1]Mail Merge April'!$E$89)</f>
        <v>13864.85</v>
      </c>
      <c r="N70" s="82">
        <v>1756</v>
      </c>
      <c r="O70" s="88">
        <v>664.2</v>
      </c>
      <c r="Q70" s="109"/>
      <c r="R70" s="122">
        <v>1510</v>
      </c>
      <c r="S70" s="128">
        <v>1779.6</v>
      </c>
    </row>
    <row r="71" spans="1:19" x14ac:dyDescent="0.2">
      <c r="A71">
        <v>1440</v>
      </c>
      <c r="B71" s="130"/>
      <c r="J71" s="82">
        <v>1548</v>
      </c>
      <c r="K71" s="101">
        <f>SUM('[1]Mail Merge April'!$E$90)</f>
        <v>6606.1099999999988</v>
      </c>
      <c r="N71" s="82">
        <v>1758</v>
      </c>
      <c r="O71" s="89">
        <v>3081</v>
      </c>
      <c r="Q71" s="109"/>
      <c r="R71" s="122">
        <v>1511</v>
      </c>
      <c r="S71" s="128">
        <v>6961.1500000000005</v>
      </c>
    </row>
    <row r="72" spans="1:19" x14ac:dyDescent="0.2">
      <c r="A72">
        <v>1462</v>
      </c>
      <c r="B72" s="130"/>
      <c r="J72" s="82">
        <v>1577</v>
      </c>
      <c r="K72" s="101">
        <f>SUM('[1]Mail Merge April'!$E$91)</f>
        <v>2406.2849999999999</v>
      </c>
      <c r="N72" s="82">
        <v>1767</v>
      </c>
      <c r="O72" s="88">
        <v>711.82</v>
      </c>
      <c r="Q72" s="109"/>
      <c r="R72" s="122">
        <v>1512</v>
      </c>
      <c r="S72" s="128">
        <v>13864.85</v>
      </c>
    </row>
    <row r="73" spans="1:19" x14ac:dyDescent="0.2">
      <c r="A73">
        <v>1472</v>
      </c>
      <c r="B73" s="130"/>
      <c r="J73" s="82">
        <v>1582</v>
      </c>
      <c r="K73" s="101">
        <f>SUM('[1]Mail Merge April'!$E$93)</f>
        <v>3447.8149999999996</v>
      </c>
      <c r="N73" s="82">
        <v>1808</v>
      </c>
      <c r="O73" s="88">
        <v>4359.53</v>
      </c>
      <c r="Q73" s="109"/>
      <c r="R73" s="122">
        <v>1548</v>
      </c>
      <c r="S73" s="128">
        <v>9437.2999999999993</v>
      </c>
    </row>
    <row r="74" spans="1:19" x14ac:dyDescent="0.2">
      <c r="A74">
        <v>1479</v>
      </c>
      <c r="B74" s="130"/>
      <c r="J74" s="82">
        <v>1592</v>
      </c>
      <c r="K74" s="101">
        <f>SUM('[1]Mail Merge April'!$E$94)</f>
        <v>7984.5499999999993</v>
      </c>
      <c r="N74" s="82">
        <v>1815</v>
      </c>
      <c r="O74" s="88">
        <v>1901.04</v>
      </c>
      <c r="Q74" s="109"/>
      <c r="R74" s="122">
        <v>1577</v>
      </c>
      <c r="S74" s="128">
        <v>3437.55</v>
      </c>
    </row>
    <row r="75" spans="1:19" x14ac:dyDescent="0.2">
      <c r="A75">
        <v>1510</v>
      </c>
      <c r="B75" s="130"/>
      <c r="J75" s="82">
        <v>1596</v>
      </c>
      <c r="K75" s="101">
        <f>SUM('[1]Mail Merge April'!$E$95)</f>
        <v>3910.02</v>
      </c>
      <c r="N75" s="82">
        <v>1898</v>
      </c>
      <c r="O75" s="88">
        <v>952.72</v>
      </c>
      <c r="Q75" s="109"/>
      <c r="R75" s="122">
        <v>1582</v>
      </c>
      <c r="S75" s="128">
        <v>4925.4500000000007</v>
      </c>
    </row>
    <row r="76" spans="1:19" x14ac:dyDescent="0.2">
      <c r="A76">
        <v>1511</v>
      </c>
      <c r="B76" s="130"/>
      <c r="J76" s="82">
        <v>1626</v>
      </c>
      <c r="K76" s="101">
        <f>SUM('[1]Mail Merge April'!$E$96)</f>
        <v>4615.2749999999996</v>
      </c>
      <c r="N76" s="82">
        <v>1912</v>
      </c>
      <c r="O76" s="88">
        <v>3974.74</v>
      </c>
      <c r="Q76" s="109"/>
      <c r="R76" s="122">
        <v>1592</v>
      </c>
      <c r="S76" s="128">
        <v>8984.5499999999993</v>
      </c>
    </row>
    <row r="77" spans="1:19" x14ac:dyDescent="0.2">
      <c r="A77">
        <v>1512</v>
      </c>
      <c r="B77" s="130"/>
      <c r="J77" s="82">
        <v>1628</v>
      </c>
      <c r="K77" s="101">
        <f>SUM('[1]Mail Merge April'!$E$97)</f>
        <v>5615.5</v>
      </c>
      <c r="N77" s="82">
        <v>1932</v>
      </c>
      <c r="O77" s="88">
        <v>885</v>
      </c>
      <c r="Q77" s="109"/>
      <c r="R77" s="122">
        <v>1596</v>
      </c>
      <c r="S77" s="128">
        <v>7306.45</v>
      </c>
    </row>
    <row r="78" spans="1:19" x14ac:dyDescent="0.2">
      <c r="A78">
        <v>1548</v>
      </c>
      <c r="B78" s="130"/>
      <c r="J78" s="82">
        <v>1632</v>
      </c>
      <c r="K78" s="101">
        <f>SUM('[1]Mail Merge April'!$E$99)</f>
        <v>7671.4049999999988</v>
      </c>
      <c r="N78" s="82">
        <v>1944</v>
      </c>
      <c r="O78" s="88">
        <v>1458.75</v>
      </c>
      <c r="Q78" s="109"/>
      <c r="R78" s="122">
        <v>1626</v>
      </c>
      <c r="S78" s="128">
        <v>6593.25</v>
      </c>
    </row>
    <row r="79" spans="1:19" x14ac:dyDescent="0.2">
      <c r="A79">
        <v>1577</v>
      </c>
      <c r="B79" s="130"/>
      <c r="J79" s="82">
        <v>1643</v>
      </c>
      <c r="K79" s="101">
        <f>SUM('[1]Mail Merge April'!$E$100)</f>
        <v>16405.2</v>
      </c>
      <c r="N79" s="82">
        <v>1947</v>
      </c>
      <c r="O79" s="88">
        <v>2913.07</v>
      </c>
      <c r="Q79" s="109"/>
      <c r="R79" s="122">
        <v>1628</v>
      </c>
      <c r="S79" s="128">
        <v>5615.5</v>
      </c>
    </row>
    <row r="80" spans="1:19" x14ac:dyDescent="0.2">
      <c r="A80">
        <v>1582</v>
      </c>
      <c r="B80" s="130"/>
      <c r="J80" s="82">
        <v>1644</v>
      </c>
      <c r="K80" s="101">
        <f>SUM('[1]Mail Merge April'!$E$102)</f>
        <v>5264.42</v>
      </c>
      <c r="N80" s="83">
        <v>1975</v>
      </c>
      <c r="O80" s="88">
        <v>510.07</v>
      </c>
      <c r="Q80" s="109"/>
      <c r="R80" s="122">
        <v>1632</v>
      </c>
      <c r="S80" s="128">
        <v>10959.15</v>
      </c>
    </row>
    <row r="81" spans="1:19" x14ac:dyDescent="0.2">
      <c r="A81">
        <v>1592</v>
      </c>
      <c r="B81" s="130"/>
      <c r="J81" s="82">
        <v>1671</v>
      </c>
      <c r="K81" s="101">
        <v>67.2</v>
      </c>
      <c r="N81" s="82">
        <v>1985</v>
      </c>
      <c r="O81" s="88">
        <v>959.91</v>
      </c>
      <c r="Q81" s="109"/>
      <c r="R81" s="122">
        <v>1643</v>
      </c>
      <c r="S81" s="128">
        <v>16405.2</v>
      </c>
    </row>
    <row r="82" spans="1:19" x14ac:dyDescent="0.2">
      <c r="A82">
        <v>1596</v>
      </c>
      <c r="B82" s="130"/>
      <c r="J82" s="82">
        <v>1695</v>
      </c>
      <c r="K82" s="101">
        <v>5959.7</v>
      </c>
      <c r="N82" s="82">
        <v>1989</v>
      </c>
      <c r="O82" s="88">
        <v>4652.28</v>
      </c>
      <c r="Q82" s="109"/>
      <c r="R82" s="122">
        <v>1644</v>
      </c>
      <c r="S82" s="128">
        <v>7520.6</v>
      </c>
    </row>
    <row r="83" spans="1:19" x14ac:dyDescent="0.2">
      <c r="A83">
        <v>1626</v>
      </c>
      <c r="B83" s="130"/>
      <c r="J83" s="96">
        <v>1698</v>
      </c>
      <c r="K83" s="102">
        <v>10338.02</v>
      </c>
      <c r="N83" s="82">
        <v>2004</v>
      </c>
      <c r="O83" s="88">
        <v>6153.22</v>
      </c>
      <c r="Q83" s="109"/>
      <c r="R83" s="122">
        <v>1671</v>
      </c>
      <c r="S83" s="128">
        <v>28.8</v>
      </c>
    </row>
    <row r="84" spans="1:19" x14ac:dyDescent="0.2">
      <c r="A84">
        <v>1628</v>
      </c>
      <c r="B84" s="130"/>
      <c r="J84" s="82">
        <v>1702</v>
      </c>
      <c r="K84" s="101">
        <v>1478.09</v>
      </c>
      <c r="N84" s="82">
        <v>2021</v>
      </c>
      <c r="O84" s="88">
        <v>4077.36</v>
      </c>
      <c r="Q84" s="109"/>
      <c r="R84" s="122">
        <v>1695</v>
      </c>
      <c r="S84" s="128">
        <v>5959.7</v>
      </c>
    </row>
    <row r="85" spans="1:19" x14ac:dyDescent="0.2">
      <c r="A85">
        <v>1632</v>
      </c>
      <c r="B85" s="130"/>
      <c r="J85" s="82">
        <v>1720</v>
      </c>
      <c r="K85" s="101">
        <v>810</v>
      </c>
      <c r="N85" s="82">
        <v>2026</v>
      </c>
      <c r="O85" s="88">
        <v>24102.83</v>
      </c>
      <c r="Q85" s="109"/>
      <c r="R85" s="122">
        <v>1698</v>
      </c>
      <c r="S85" s="128">
        <v>4424.08</v>
      </c>
    </row>
    <row r="86" spans="1:19" x14ac:dyDescent="0.2">
      <c r="A86">
        <v>1643</v>
      </c>
      <c r="B86" s="130"/>
      <c r="J86" s="82">
        <v>1722</v>
      </c>
      <c r="K86" s="101">
        <v>6650.39</v>
      </c>
      <c r="N86" s="82">
        <v>2027</v>
      </c>
      <c r="O86" s="88">
        <v>1712.25</v>
      </c>
      <c r="Q86" s="109"/>
      <c r="R86" s="122">
        <v>1702</v>
      </c>
      <c r="S86" s="128">
        <v>2111.6999999999998</v>
      </c>
    </row>
    <row r="87" spans="1:19" x14ac:dyDescent="0.2">
      <c r="A87">
        <v>1644</v>
      </c>
      <c r="B87" s="130"/>
      <c r="J87" s="82">
        <v>1745</v>
      </c>
      <c r="K87" s="101">
        <v>6608.04</v>
      </c>
      <c r="N87" s="82">
        <v>2028</v>
      </c>
      <c r="O87" s="88">
        <v>8587.2099999999991</v>
      </c>
      <c r="Q87" s="109"/>
      <c r="R87" s="122">
        <v>1720</v>
      </c>
      <c r="S87" s="128">
        <v>810</v>
      </c>
    </row>
    <row r="88" spans="1:19" x14ac:dyDescent="0.2">
      <c r="A88">
        <v>1671</v>
      </c>
      <c r="B88" s="130"/>
      <c r="J88" s="82">
        <v>1754</v>
      </c>
      <c r="K88" s="101">
        <v>7656.71</v>
      </c>
      <c r="N88" s="82">
        <v>2046</v>
      </c>
      <c r="O88" s="88">
        <v>3422.71</v>
      </c>
      <c r="Q88" s="109"/>
      <c r="R88" s="122">
        <v>1722</v>
      </c>
      <c r="S88" s="128">
        <v>9500.5499999999993</v>
      </c>
    </row>
    <row r="89" spans="1:19" x14ac:dyDescent="0.2">
      <c r="A89">
        <v>1687</v>
      </c>
      <c r="B89" s="130"/>
      <c r="J89" s="82">
        <v>1756</v>
      </c>
      <c r="K89" s="101">
        <v>1549.8</v>
      </c>
      <c r="N89" s="82">
        <v>2048</v>
      </c>
      <c r="O89" s="88">
        <v>3707.45</v>
      </c>
      <c r="Q89" s="109"/>
      <c r="R89" s="122">
        <v>1745</v>
      </c>
      <c r="S89" s="128">
        <v>9440.0499999999993</v>
      </c>
    </row>
    <row r="90" spans="1:19" x14ac:dyDescent="0.2">
      <c r="A90">
        <v>1695</v>
      </c>
      <c r="B90" s="130"/>
      <c r="J90" s="82">
        <v>1758</v>
      </c>
      <c r="K90" s="101">
        <v>13623.75</v>
      </c>
      <c r="N90" s="82">
        <v>2051</v>
      </c>
      <c r="O90" s="88">
        <v>240.48</v>
      </c>
      <c r="Q90" s="109"/>
      <c r="R90" s="122">
        <v>1754</v>
      </c>
      <c r="S90" s="128">
        <v>10938.15</v>
      </c>
    </row>
    <row r="91" spans="1:19" x14ac:dyDescent="0.2">
      <c r="A91">
        <v>1698</v>
      </c>
      <c r="B91" s="130"/>
      <c r="J91" s="82">
        <v>1767</v>
      </c>
      <c r="K91" s="101">
        <v>1674.93</v>
      </c>
      <c r="N91" s="82">
        <v>2053</v>
      </c>
      <c r="O91" s="88">
        <v>1435.39</v>
      </c>
      <c r="Q91" s="109"/>
      <c r="R91" s="122">
        <v>1756</v>
      </c>
      <c r="S91" s="128">
        <v>2214</v>
      </c>
    </row>
    <row r="92" spans="1:19" x14ac:dyDescent="0.2">
      <c r="A92">
        <v>1702</v>
      </c>
      <c r="B92" s="130"/>
      <c r="J92" s="82">
        <v>1808</v>
      </c>
      <c r="K92" s="101">
        <v>10178.32</v>
      </c>
      <c r="N92" s="82">
        <v>2057</v>
      </c>
      <c r="O92" s="88">
        <v>6156.72</v>
      </c>
      <c r="Q92" s="109"/>
      <c r="R92" s="122">
        <v>1758</v>
      </c>
      <c r="S92" s="128">
        <v>16704.75</v>
      </c>
    </row>
    <row r="93" spans="1:19" x14ac:dyDescent="0.2">
      <c r="A93">
        <v>1720</v>
      </c>
      <c r="B93" s="130"/>
      <c r="J93" s="82">
        <v>1815</v>
      </c>
      <c r="K93" s="101">
        <v>4435.76</v>
      </c>
      <c r="N93" s="82">
        <v>2060</v>
      </c>
      <c r="O93" s="88">
        <v>4158.43</v>
      </c>
      <c r="Q93" s="109"/>
      <c r="R93" s="122">
        <v>1767</v>
      </c>
      <c r="S93" s="128">
        <v>2386.75</v>
      </c>
    </row>
    <row r="94" spans="1:19" x14ac:dyDescent="0.2">
      <c r="A94">
        <v>1722</v>
      </c>
      <c r="B94" s="130"/>
      <c r="J94" s="82">
        <v>1898</v>
      </c>
      <c r="K94" s="103">
        <v>2223.0300000000002</v>
      </c>
      <c r="N94" s="82">
        <v>2061</v>
      </c>
      <c r="O94" s="88">
        <v>4748.54</v>
      </c>
      <c r="Q94" s="109"/>
      <c r="R94" s="122">
        <v>1808</v>
      </c>
      <c r="S94" s="128">
        <v>14537.849999999999</v>
      </c>
    </row>
    <row r="95" spans="1:19" x14ac:dyDescent="0.2">
      <c r="A95">
        <v>1745</v>
      </c>
      <c r="B95" s="130"/>
      <c r="J95" s="82">
        <v>1912</v>
      </c>
      <c r="K95" s="101">
        <v>9541.11</v>
      </c>
      <c r="N95" s="82">
        <v>2077</v>
      </c>
      <c r="O95" s="88">
        <v>229.32</v>
      </c>
      <c r="Q95" s="109"/>
      <c r="R95" s="122">
        <v>1815</v>
      </c>
      <c r="S95" s="128">
        <v>6336.8</v>
      </c>
    </row>
    <row r="96" spans="1:19" x14ac:dyDescent="0.2">
      <c r="A96">
        <v>1754</v>
      </c>
      <c r="B96" s="130"/>
      <c r="J96" s="82">
        <v>1932</v>
      </c>
      <c r="K96" s="101">
        <v>2065</v>
      </c>
      <c r="N96" s="82">
        <v>2079</v>
      </c>
      <c r="O96" s="88">
        <v>1888.43</v>
      </c>
      <c r="Q96" s="109"/>
      <c r="R96" s="122">
        <v>1898</v>
      </c>
      <c r="S96" s="128">
        <v>3175.75</v>
      </c>
    </row>
    <row r="97" spans="1:19" x14ac:dyDescent="0.2">
      <c r="A97">
        <v>1756</v>
      </c>
      <c r="B97" s="130"/>
      <c r="J97" s="82">
        <v>1944</v>
      </c>
      <c r="K97" s="101">
        <v>3403.75</v>
      </c>
      <c r="N97" s="82">
        <v>2086</v>
      </c>
      <c r="O97" s="88">
        <v>643.65</v>
      </c>
      <c r="Q97" s="109"/>
      <c r="R97" s="122">
        <v>1912</v>
      </c>
      <c r="S97" s="128">
        <v>13515.85</v>
      </c>
    </row>
    <row r="98" spans="1:19" x14ac:dyDescent="0.2">
      <c r="A98">
        <v>1758</v>
      </c>
      <c r="B98" s="130"/>
      <c r="J98" s="82">
        <v>1947</v>
      </c>
      <c r="K98" s="101">
        <v>2872.88</v>
      </c>
      <c r="N98" s="82">
        <v>2092</v>
      </c>
      <c r="O98" s="88">
        <v>6486.04</v>
      </c>
      <c r="Q98" s="109"/>
      <c r="R98" s="122">
        <v>1932</v>
      </c>
      <c r="S98" s="128">
        <v>2950</v>
      </c>
    </row>
    <row r="99" spans="1:19" x14ac:dyDescent="0.2">
      <c r="A99">
        <v>1767</v>
      </c>
      <c r="B99" s="130"/>
      <c r="J99" s="83">
        <v>1975</v>
      </c>
      <c r="K99" s="101">
        <v>1190.18</v>
      </c>
      <c r="N99" s="82">
        <v>2114</v>
      </c>
      <c r="O99" s="88">
        <v>251.4</v>
      </c>
      <c r="Q99" s="109"/>
      <c r="R99" s="122">
        <v>1944</v>
      </c>
      <c r="S99" s="128">
        <v>4862.5</v>
      </c>
    </row>
    <row r="100" spans="1:19" x14ac:dyDescent="0.2">
      <c r="A100">
        <v>1808</v>
      </c>
      <c r="B100" s="130"/>
      <c r="J100" s="82">
        <v>1985</v>
      </c>
      <c r="K100" s="101">
        <v>2239.79</v>
      </c>
      <c r="N100" s="82">
        <v>2116</v>
      </c>
      <c r="O100" s="88">
        <v>3257.69</v>
      </c>
      <c r="Q100" s="109"/>
      <c r="R100" s="122">
        <v>1947</v>
      </c>
      <c r="S100" s="128">
        <v>5785.9500000000007</v>
      </c>
    </row>
    <row r="101" spans="1:19" x14ac:dyDescent="0.2">
      <c r="A101">
        <v>1815</v>
      </c>
      <c r="B101" s="130"/>
      <c r="J101" s="82">
        <v>1989</v>
      </c>
      <c r="K101" s="101">
        <v>10855.32</v>
      </c>
      <c r="N101" s="82">
        <v>2170</v>
      </c>
      <c r="O101" s="88">
        <v>10367.74</v>
      </c>
      <c r="Q101" s="109"/>
      <c r="R101" s="122">
        <v>1975</v>
      </c>
      <c r="S101" s="128">
        <v>1700.25</v>
      </c>
    </row>
    <row r="102" spans="1:19" x14ac:dyDescent="0.2">
      <c r="A102">
        <v>1887</v>
      </c>
      <c r="B102" s="130"/>
      <c r="J102" s="82">
        <v>2004</v>
      </c>
      <c r="K102" s="101">
        <v>14357.53</v>
      </c>
      <c r="N102" s="82">
        <v>2171</v>
      </c>
      <c r="O102" s="88">
        <v>3347.97</v>
      </c>
      <c r="Q102" s="109"/>
      <c r="R102" s="122">
        <v>1985</v>
      </c>
      <c r="S102" s="128">
        <v>3199.7</v>
      </c>
    </row>
    <row r="103" spans="1:19" x14ac:dyDescent="0.2">
      <c r="A103">
        <v>1898</v>
      </c>
      <c r="B103" s="130"/>
      <c r="J103" s="82">
        <v>2021</v>
      </c>
      <c r="K103" s="101">
        <v>9513.84</v>
      </c>
      <c r="N103" s="82">
        <v>2176</v>
      </c>
      <c r="O103" s="88">
        <v>3929.4</v>
      </c>
      <c r="Q103" s="109"/>
      <c r="R103" s="122">
        <v>1989</v>
      </c>
      <c r="S103" s="128">
        <v>15507.599999999999</v>
      </c>
    </row>
    <row r="104" spans="1:19" x14ac:dyDescent="0.2">
      <c r="A104">
        <v>1912</v>
      </c>
      <c r="B104" s="130"/>
      <c r="J104" s="82">
        <v>2026</v>
      </c>
      <c r="K104" s="101">
        <v>62660.22</v>
      </c>
      <c r="N104" s="83">
        <v>2181</v>
      </c>
      <c r="O104" s="88">
        <v>3367.84</v>
      </c>
      <c r="Q104" s="109"/>
      <c r="R104" s="122">
        <v>2004</v>
      </c>
      <c r="S104" s="128">
        <v>20510.75</v>
      </c>
    </row>
    <row r="105" spans="1:19" x14ac:dyDescent="0.2">
      <c r="A105">
        <v>1932</v>
      </c>
      <c r="B105" s="130"/>
      <c r="J105" s="82">
        <v>2027</v>
      </c>
      <c r="K105" s="101">
        <v>4201.75</v>
      </c>
      <c r="N105" s="82">
        <v>2191</v>
      </c>
      <c r="O105" s="88">
        <v>2823.61</v>
      </c>
      <c r="Q105" s="109"/>
      <c r="R105" s="122">
        <v>2021</v>
      </c>
      <c r="S105" s="128">
        <v>13591.2</v>
      </c>
    </row>
    <row r="106" spans="1:19" x14ac:dyDescent="0.2">
      <c r="A106">
        <v>1944</v>
      </c>
      <c r="B106" s="130"/>
      <c r="J106" s="82">
        <v>2028</v>
      </c>
      <c r="K106" s="101">
        <v>20036.84</v>
      </c>
      <c r="N106" s="82">
        <v>2193</v>
      </c>
      <c r="O106" s="88">
        <v>1371.99</v>
      </c>
      <c r="Q106" s="109"/>
      <c r="R106" s="122">
        <v>2026</v>
      </c>
      <c r="S106" s="128">
        <v>86763.05</v>
      </c>
    </row>
    <row r="107" spans="1:19" x14ac:dyDescent="0.2">
      <c r="A107">
        <v>1947</v>
      </c>
      <c r="B107" s="130"/>
      <c r="J107" s="82">
        <v>2046</v>
      </c>
      <c r="K107" s="101">
        <v>7986.34</v>
      </c>
      <c r="N107" s="82">
        <v>2213</v>
      </c>
      <c r="O107" s="88">
        <v>1053.3900000000001</v>
      </c>
      <c r="Q107" s="109"/>
      <c r="R107" s="122">
        <v>2027</v>
      </c>
      <c r="S107" s="128">
        <v>5914</v>
      </c>
    </row>
    <row r="108" spans="1:19" x14ac:dyDescent="0.2">
      <c r="A108">
        <v>1975</v>
      </c>
      <c r="B108" s="130"/>
      <c r="J108" s="82">
        <v>2048</v>
      </c>
      <c r="K108" s="101">
        <v>8675.7000000000007</v>
      </c>
      <c r="N108" s="82">
        <v>2230</v>
      </c>
      <c r="O108" s="88">
        <f>2981.64+704</f>
        <v>3685.64</v>
      </c>
      <c r="Q108" s="109"/>
      <c r="R108" s="122">
        <v>2028</v>
      </c>
      <c r="S108" s="128">
        <v>28624.05</v>
      </c>
    </row>
    <row r="109" spans="1:19" x14ac:dyDescent="0.2">
      <c r="A109">
        <v>1980</v>
      </c>
      <c r="B109" s="130"/>
      <c r="J109" s="82">
        <v>2051</v>
      </c>
      <c r="K109" s="101">
        <v>561.12</v>
      </c>
      <c r="N109" s="82">
        <v>2280</v>
      </c>
      <c r="O109" s="88">
        <v>3753.78</v>
      </c>
      <c r="Q109" s="109"/>
      <c r="R109" s="122">
        <v>2046</v>
      </c>
      <c r="S109" s="128">
        <v>11409.05</v>
      </c>
    </row>
    <row r="110" spans="1:19" x14ac:dyDescent="0.2">
      <c r="A110">
        <v>1985</v>
      </c>
      <c r="B110" s="130"/>
      <c r="J110" s="82">
        <v>2053</v>
      </c>
      <c r="K110" s="101">
        <v>3299.31</v>
      </c>
      <c r="N110" s="83">
        <v>2281</v>
      </c>
      <c r="O110" s="88">
        <v>1098</v>
      </c>
      <c r="Q110" s="109"/>
      <c r="R110" s="122">
        <v>2048</v>
      </c>
      <c r="S110" s="128">
        <v>12383.150000000001</v>
      </c>
    </row>
    <row r="111" spans="1:19" x14ac:dyDescent="0.2">
      <c r="A111">
        <v>1989</v>
      </c>
      <c r="B111" s="130"/>
      <c r="J111" s="82">
        <v>2057</v>
      </c>
      <c r="K111" s="101">
        <v>14365.68</v>
      </c>
      <c r="N111" s="82">
        <v>2321</v>
      </c>
      <c r="O111" s="88">
        <v>1200</v>
      </c>
      <c r="Q111" s="109"/>
      <c r="R111" s="122">
        <v>2051</v>
      </c>
      <c r="S111" s="128">
        <v>801.6</v>
      </c>
    </row>
    <row r="112" spans="1:19" x14ac:dyDescent="0.2">
      <c r="A112">
        <v>2004</v>
      </c>
      <c r="B112" s="130"/>
      <c r="J112" s="82">
        <v>2060</v>
      </c>
      <c r="K112" s="101">
        <v>9703.02</v>
      </c>
      <c r="N112" s="82">
        <v>2335</v>
      </c>
      <c r="O112" s="88">
        <v>3196</v>
      </c>
      <c r="Q112" s="109"/>
      <c r="R112" s="122">
        <v>2053</v>
      </c>
      <c r="S112" s="128">
        <v>4734.7</v>
      </c>
    </row>
    <row r="113" spans="1:19" x14ac:dyDescent="0.2">
      <c r="A113">
        <v>2021</v>
      </c>
      <c r="B113" s="130"/>
      <c r="J113" s="82">
        <v>2061</v>
      </c>
      <c r="K113" s="101">
        <v>11083.31</v>
      </c>
      <c r="N113" s="82">
        <v>2399</v>
      </c>
      <c r="O113" s="88">
        <v>1211.98</v>
      </c>
      <c r="Q113" s="109"/>
      <c r="R113" s="122">
        <v>2057</v>
      </c>
      <c r="S113" s="128">
        <v>20522.400000000001</v>
      </c>
    </row>
    <row r="114" spans="1:19" x14ac:dyDescent="0.2">
      <c r="A114">
        <v>2026</v>
      </c>
      <c r="B114" s="130"/>
      <c r="J114" s="82">
        <v>2074</v>
      </c>
      <c r="K114" s="101">
        <v>14140.95</v>
      </c>
      <c r="N114" s="82">
        <v>2433</v>
      </c>
      <c r="O114" s="88">
        <v>2508.9699999999998</v>
      </c>
      <c r="Q114" s="109"/>
      <c r="R114" s="122">
        <v>2060</v>
      </c>
      <c r="S114" s="128">
        <v>13861.45</v>
      </c>
    </row>
    <row r="115" spans="1:19" x14ac:dyDescent="0.2">
      <c r="A115">
        <v>2027</v>
      </c>
      <c r="B115" s="130"/>
      <c r="J115" s="82">
        <v>2077</v>
      </c>
      <c r="K115" s="101">
        <v>535.08000000000004</v>
      </c>
      <c r="N115" s="82">
        <v>2434</v>
      </c>
      <c r="O115" s="88">
        <v>1303.6400000000001</v>
      </c>
      <c r="Q115" s="109"/>
      <c r="R115" s="122">
        <v>2061</v>
      </c>
      <c r="S115" s="128">
        <v>15831.849999999999</v>
      </c>
    </row>
    <row r="116" spans="1:19" x14ac:dyDescent="0.2">
      <c r="A116">
        <v>2028</v>
      </c>
      <c r="B116" s="130"/>
      <c r="J116" s="82">
        <v>2079</v>
      </c>
      <c r="K116" s="101">
        <v>3944.47</v>
      </c>
      <c r="N116" s="82">
        <v>2442</v>
      </c>
      <c r="O116" s="88">
        <v>1577.74</v>
      </c>
      <c r="Q116" s="109"/>
      <c r="R116" s="122">
        <v>2074</v>
      </c>
      <c r="S116" s="128">
        <v>14140.95</v>
      </c>
    </row>
    <row r="117" spans="1:19" x14ac:dyDescent="0.2">
      <c r="A117">
        <v>2046</v>
      </c>
      <c r="B117" s="130"/>
      <c r="J117" s="82">
        <v>2086</v>
      </c>
      <c r="K117" s="101">
        <v>1501.85</v>
      </c>
      <c r="N117" s="82">
        <v>2447</v>
      </c>
      <c r="O117" s="88">
        <v>1626.37</v>
      </c>
      <c r="Q117" s="109"/>
      <c r="R117" s="122">
        <v>2077</v>
      </c>
      <c r="S117" s="128">
        <v>764.40000000000009</v>
      </c>
    </row>
    <row r="118" spans="1:19" x14ac:dyDescent="0.2">
      <c r="A118">
        <v>2048</v>
      </c>
      <c r="B118" s="130"/>
      <c r="J118" s="82">
        <v>2092</v>
      </c>
      <c r="K118" s="101">
        <v>14235.31</v>
      </c>
      <c r="N118" s="82">
        <v>2540</v>
      </c>
      <c r="O118" s="88">
        <v>5102.7299999999996</v>
      </c>
      <c r="Q118" s="109"/>
      <c r="R118" s="122">
        <v>2079</v>
      </c>
      <c r="S118" s="128">
        <v>5832.9</v>
      </c>
    </row>
    <row r="119" spans="1:19" x14ac:dyDescent="0.2">
      <c r="A119">
        <v>2051</v>
      </c>
      <c r="B119" s="130"/>
      <c r="J119" s="96"/>
      <c r="K119" s="102"/>
      <c r="N119" s="82">
        <v>2718</v>
      </c>
      <c r="O119" s="88">
        <v>1872.64</v>
      </c>
      <c r="Q119" s="109"/>
      <c r="R119" s="122">
        <v>2086</v>
      </c>
      <c r="S119" s="128">
        <v>2145.5</v>
      </c>
    </row>
    <row r="120" spans="1:19" x14ac:dyDescent="0.2">
      <c r="A120">
        <v>2053</v>
      </c>
      <c r="B120" s="130"/>
      <c r="J120" s="82">
        <v>2116</v>
      </c>
      <c r="K120" s="101">
        <v>8550.01</v>
      </c>
      <c r="N120" s="82">
        <v>3002</v>
      </c>
      <c r="O120" s="88">
        <v>1983.84</v>
      </c>
      <c r="Q120" s="109"/>
      <c r="R120" s="122">
        <v>2092</v>
      </c>
      <c r="S120" s="128">
        <v>20721.349999999999</v>
      </c>
    </row>
    <row r="121" spans="1:19" x14ac:dyDescent="0.2">
      <c r="A121">
        <v>2057</v>
      </c>
      <c r="B121" s="130"/>
      <c r="J121" s="82">
        <v>2153</v>
      </c>
      <c r="K121" s="101">
        <v>7555.5</v>
      </c>
      <c r="N121" s="82">
        <v>3008</v>
      </c>
      <c r="O121" s="88">
        <v>2092.9</v>
      </c>
      <c r="Q121" s="109"/>
      <c r="R121" s="122">
        <v>2114</v>
      </c>
      <c r="S121" s="128">
        <v>251.4</v>
      </c>
    </row>
    <row r="122" spans="1:19" x14ac:dyDescent="0.2">
      <c r="A122">
        <v>2060</v>
      </c>
      <c r="B122" s="130"/>
      <c r="J122" s="82">
        <v>2170</v>
      </c>
      <c r="K122" s="101">
        <v>24191.41</v>
      </c>
      <c r="N122" s="82">
        <v>3009</v>
      </c>
      <c r="O122" s="88">
        <v>557.46</v>
      </c>
      <c r="Q122" s="109"/>
      <c r="R122" s="122">
        <v>2116</v>
      </c>
      <c r="S122" s="128">
        <v>11807.7</v>
      </c>
    </row>
    <row r="123" spans="1:19" x14ac:dyDescent="0.2">
      <c r="A123">
        <v>2061</v>
      </c>
      <c r="B123" s="130"/>
      <c r="J123" s="82">
        <v>2171</v>
      </c>
      <c r="K123" s="101">
        <v>7811.93</v>
      </c>
      <c r="N123" s="82">
        <v>3010</v>
      </c>
      <c r="O123" s="88">
        <v>2402.89</v>
      </c>
      <c r="Q123" s="109"/>
      <c r="R123" s="122">
        <v>2153</v>
      </c>
      <c r="S123" s="128">
        <v>7555.5</v>
      </c>
    </row>
    <row r="124" spans="1:19" x14ac:dyDescent="0.2">
      <c r="A124">
        <v>2074</v>
      </c>
      <c r="B124" s="130"/>
      <c r="J124" s="82">
        <v>2176</v>
      </c>
      <c r="K124" s="101">
        <v>9168.6</v>
      </c>
      <c r="N124" s="82">
        <v>3011</v>
      </c>
      <c r="O124" s="88">
        <v>8820.01</v>
      </c>
      <c r="Q124" s="109"/>
      <c r="R124" s="122">
        <v>2170</v>
      </c>
      <c r="S124" s="128">
        <v>34559.15</v>
      </c>
    </row>
    <row r="125" spans="1:19" x14ac:dyDescent="0.2">
      <c r="A125">
        <v>2077</v>
      </c>
      <c r="B125" s="130"/>
      <c r="J125" s="83">
        <v>2181</v>
      </c>
      <c r="K125" s="104">
        <v>7858.31</v>
      </c>
      <c r="N125" s="82">
        <v>3014</v>
      </c>
      <c r="O125" s="88">
        <v>300</v>
      </c>
      <c r="Q125" s="109"/>
      <c r="R125" s="122">
        <v>2171</v>
      </c>
      <c r="S125" s="128">
        <v>11159.9</v>
      </c>
    </row>
    <row r="126" spans="1:19" x14ac:dyDescent="0.2">
      <c r="A126">
        <v>2079</v>
      </c>
      <c r="B126" s="130"/>
      <c r="J126" s="82">
        <v>2191</v>
      </c>
      <c r="K126" s="101">
        <v>6588.44</v>
      </c>
      <c r="N126" s="82">
        <v>3020</v>
      </c>
      <c r="O126" s="88">
        <v>4960.01</v>
      </c>
      <c r="Q126" s="109"/>
      <c r="R126" s="122">
        <v>2176</v>
      </c>
      <c r="S126" s="128">
        <v>13098</v>
      </c>
    </row>
    <row r="127" spans="1:19" x14ac:dyDescent="0.2">
      <c r="A127">
        <v>2086</v>
      </c>
      <c r="B127" s="130"/>
      <c r="J127" s="82">
        <v>2193</v>
      </c>
      <c r="K127" s="101">
        <v>3201.31</v>
      </c>
      <c r="N127" s="82">
        <v>3050</v>
      </c>
      <c r="O127" s="88">
        <v>488.94</v>
      </c>
      <c r="Q127" s="109"/>
      <c r="R127" s="122">
        <v>2181</v>
      </c>
      <c r="S127" s="128">
        <v>11226.150000000001</v>
      </c>
    </row>
    <row r="128" spans="1:19" x14ac:dyDescent="0.2">
      <c r="A128">
        <v>2089</v>
      </c>
      <c r="B128" s="130"/>
      <c r="J128" s="82">
        <v>2213</v>
      </c>
      <c r="K128" s="101">
        <v>2457.91</v>
      </c>
      <c r="N128" s="82">
        <v>3065</v>
      </c>
      <c r="O128" s="88">
        <v>16280.43</v>
      </c>
      <c r="Q128" s="109"/>
      <c r="R128" s="122">
        <v>2191</v>
      </c>
      <c r="S128" s="128">
        <v>9412.0499999999993</v>
      </c>
    </row>
    <row r="129" spans="1:19" x14ac:dyDescent="0.2">
      <c r="A129">
        <v>2092</v>
      </c>
      <c r="B129" s="130"/>
      <c r="J129" s="82">
        <v>2219</v>
      </c>
      <c r="K129" s="101">
        <v>2994.39</v>
      </c>
      <c r="N129" s="82">
        <v>3084</v>
      </c>
      <c r="O129" s="88">
        <v>1024.94</v>
      </c>
      <c r="Q129" s="109"/>
      <c r="R129" s="122">
        <v>2193</v>
      </c>
      <c r="S129" s="128">
        <v>4573.3</v>
      </c>
    </row>
    <row r="130" spans="1:19" x14ac:dyDescent="0.2">
      <c r="A130">
        <v>2114</v>
      </c>
      <c r="B130" s="130"/>
      <c r="J130" s="82">
        <v>2230</v>
      </c>
      <c r="K130" s="101">
        <v>6957.91</v>
      </c>
      <c r="N130" s="82">
        <v>3106</v>
      </c>
      <c r="O130" s="88">
        <v>5220.6000000000004</v>
      </c>
      <c r="Q130" s="109"/>
      <c r="R130" s="122">
        <v>2213</v>
      </c>
      <c r="S130" s="128">
        <v>3511.3</v>
      </c>
    </row>
    <row r="131" spans="1:19" x14ac:dyDescent="0.2">
      <c r="A131">
        <v>2116</v>
      </c>
      <c r="B131" s="130"/>
      <c r="J131" s="82">
        <v>2243</v>
      </c>
      <c r="K131" s="101">
        <v>18</v>
      </c>
      <c r="N131" s="82">
        <v>3185</v>
      </c>
      <c r="O131" s="88">
        <v>1291.3</v>
      </c>
      <c r="Q131" s="109"/>
      <c r="R131" s="122">
        <v>2219</v>
      </c>
      <c r="S131" s="128">
        <v>2994.39</v>
      </c>
    </row>
    <row r="132" spans="1:19" x14ac:dyDescent="0.2">
      <c r="A132">
        <v>2133</v>
      </c>
      <c r="B132" s="130"/>
      <c r="J132" s="82">
        <v>2280</v>
      </c>
      <c r="K132" s="101">
        <v>11026.82</v>
      </c>
      <c r="N132" s="82">
        <v>3188</v>
      </c>
      <c r="O132" s="88">
        <v>1872.18</v>
      </c>
      <c r="Q132" s="109"/>
      <c r="R132" s="122">
        <v>2230</v>
      </c>
      <c r="S132" s="128">
        <v>10643.55</v>
      </c>
    </row>
    <row r="133" spans="1:19" x14ac:dyDescent="0.2">
      <c r="A133">
        <v>2153</v>
      </c>
      <c r="B133" s="130"/>
      <c r="J133" s="83">
        <v>2281</v>
      </c>
      <c r="K133" s="104">
        <v>2562</v>
      </c>
      <c r="N133" s="82">
        <v>3203</v>
      </c>
      <c r="O133" s="88">
        <v>1900.33</v>
      </c>
      <c r="Q133" s="109"/>
      <c r="R133" s="122">
        <v>2243</v>
      </c>
      <c r="S133" s="128">
        <v>18</v>
      </c>
    </row>
    <row r="134" spans="1:19" x14ac:dyDescent="0.2">
      <c r="A134">
        <v>2159</v>
      </c>
      <c r="B134" s="130"/>
      <c r="J134" s="82">
        <v>2321</v>
      </c>
      <c r="K134" s="101">
        <v>4000</v>
      </c>
      <c r="N134" s="82">
        <v>3208</v>
      </c>
      <c r="O134" s="88">
        <v>545.07000000000005</v>
      </c>
      <c r="Q134" s="109"/>
      <c r="R134" s="122">
        <v>2280</v>
      </c>
      <c r="S134" s="128">
        <v>14780.6</v>
      </c>
    </row>
    <row r="135" spans="1:19" x14ac:dyDescent="0.2">
      <c r="A135">
        <v>2170</v>
      </c>
      <c r="B135" s="130"/>
      <c r="J135" s="82">
        <v>2335</v>
      </c>
      <c r="K135" s="101">
        <v>7457.35</v>
      </c>
      <c r="N135" s="82">
        <v>3213</v>
      </c>
      <c r="O135" s="88">
        <v>224.28</v>
      </c>
      <c r="Q135" s="109"/>
      <c r="R135" s="122">
        <v>2281</v>
      </c>
      <c r="S135" s="128">
        <v>3660</v>
      </c>
    </row>
    <row r="136" spans="1:19" x14ac:dyDescent="0.2">
      <c r="A136">
        <v>2171</v>
      </c>
      <c r="B136" s="130"/>
      <c r="J136" s="82">
        <v>2399</v>
      </c>
      <c r="K136" s="101">
        <v>2827.97</v>
      </c>
      <c r="N136" s="82">
        <v>3222</v>
      </c>
      <c r="O136" s="88">
        <v>2442.4</v>
      </c>
      <c r="Q136" s="109"/>
      <c r="R136" s="122">
        <v>2321</v>
      </c>
      <c r="S136" s="128">
        <v>5200</v>
      </c>
    </row>
    <row r="137" spans="1:19" x14ac:dyDescent="0.2">
      <c r="A137">
        <v>2176</v>
      </c>
      <c r="B137" s="130"/>
      <c r="J137" s="82">
        <v>2423</v>
      </c>
      <c r="K137" s="101">
        <v>7068.5</v>
      </c>
      <c r="N137" s="82">
        <v>3224</v>
      </c>
      <c r="O137" s="88">
        <f>2098.32-654</f>
        <v>1444.3200000000002</v>
      </c>
      <c r="Q137" s="109"/>
      <c r="R137" s="122">
        <v>2335</v>
      </c>
      <c r="S137" s="128">
        <v>10653.35</v>
      </c>
    </row>
    <row r="138" spans="1:19" x14ac:dyDescent="0.2">
      <c r="A138">
        <v>2181</v>
      </c>
      <c r="B138" s="130"/>
      <c r="J138" s="82">
        <v>2433</v>
      </c>
      <c r="K138" s="101">
        <v>5854.28</v>
      </c>
      <c r="N138" s="82">
        <v>3225</v>
      </c>
      <c r="O138" s="88">
        <v>619.52</v>
      </c>
      <c r="Q138" s="109"/>
      <c r="R138" s="122">
        <v>2399</v>
      </c>
      <c r="S138" s="128">
        <v>4039.95</v>
      </c>
    </row>
    <row r="139" spans="1:19" x14ac:dyDescent="0.2">
      <c r="A139">
        <v>2191</v>
      </c>
      <c r="B139" s="130"/>
      <c r="J139" s="82">
        <v>2434</v>
      </c>
      <c r="K139" s="101">
        <v>3002.86</v>
      </c>
      <c r="N139" s="82">
        <v>3272</v>
      </c>
      <c r="O139" s="88">
        <v>1007.1</v>
      </c>
      <c r="Q139" s="109"/>
      <c r="R139" s="122">
        <v>2423</v>
      </c>
      <c r="S139" s="128">
        <v>7068.5</v>
      </c>
    </row>
    <row r="140" spans="1:19" x14ac:dyDescent="0.2">
      <c r="A140">
        <v>2193</v>
      </c>
      <c r="B140" s="130"/>
      <c r="J140" s="82">
        <v>2442</v>
      </c>
      <c r="K140" s="101">
        <v>3681.41</v>
      </c>
      <c r="N140" s="82">
        <v>3283</v>
      </c>
      <c r="O140" s="88">
        <v>117.18</v>
      </c>
      <c r="Q140" s="109"/>
      <c r="R140" s="122">
        <v>2433</v>
      </c>
      <c r="S140" s="128">
        <v>8363.25</v>
      </c>
    </row>
    <row r="141" spans="1:19" x14ac:dyDescent="0.2">
      <c r="A141">
        <v>2213</v>
      </c>
      <c r="B141" s="130"/>
      <c r="J141" s="82">
        <v>2447</v>
      </c>
      <c r="K141" s="101">
        <v>1094.8800000000001</v>
      </c>
      <c r="N141" s="83">
        <v>3314</v>
      </c>
      <c r="O141" s="88">
        <v>263.33999999999997</v>
      </c>
      <c r="Q141" s="109"/>
      <c r="R141" s="122">
        <v>2434</v>
      </c>
      <c r="S141" s="128">
        <v>4306.5</v>
      </c>
    </row>
    <row r="142" spans="1:19" x14ac:dyDescent="0.2">
      <c r="A142">
        <v>2219</v>
      </c>
      <c r="B142" s="130"/>
      <c r="J142" s="82">
        <v>2525</v>
      </c>
      <c r="K142" s="101">
        <v>12429.7</v>
      </c>
      <c r="N142" s="82">
        <v>3321</v>
      </c>
      <c r="O142" s="88">
        <v>563.19000000000005</v>
      </c>
      <c r="Q142" s="109"/>
      <c r="R142" s="122">
        <v>2442</v>
      </c>
      <c r="S142" s="128">
        <v>5259.15</v>
      </c>
    </row>
    <row r="143" spans="1:19" x14ac:dyDescent="0.2">
      <c r="A143">
        <v>2230</v>
      </c>
      <c r="B143" s="130"/>
      <c r="J143" s="82">
        <v>2540</v>
      </c>
      <c r="K143" s="101">
        <v>11906.37</v>
      </c>
      <c r="N143" s="82">
        <v>3324</v>
      </c>
      <c r="O143" s="88">
        <v>1566.88</v>
      </c>
      <c r="Q143" s="109"/>
      <c r="R143" s="122">
        <v>2447</v>
      </c>
      <c r="S143" s="128">
        <v>2721.25</v>
      </c>
    </row>
    <row r="144" spans="1:19" x14ac:dyDescent="0.2">
      <c r="A144">
        <v>2243</v>
      </c>
      <c r="B144" s="130"/>
      <c r="J144" s="82">
        <v>2565</v>
      </c>
      <c r="K144" s="101">
        <v>14286.4</v>
      </c>
      <c r="N144" s="82">
        <v>3330</v>
      </c>
      <c r="O144" s="88">
        <v>3776.4</v>
      </c>
      <c r="Q144" s="109"/>
      <c r="R144" s="122">
        <v>2525</v>
      </c>
      <c r="S144" s="128">
        <v>12429.7</v>
      </c>
    </row>
    <row r="145" spans="1:19" x14ac:dyDescent="0.2">
      <c r="A145">
        <v>2246</v>
      </c>
      <c r="B145" s="130"/>
      <c r="J145" s="82">
        <v>2718</v>
      </c>
      <c r="K145" s="101">
        <v>4369.51</v>
      </c>
      <c r="N145" s="82">
        <v>3335</v>
      </c>
      <c r="O145" s="88">
        <v>5167.9799999999996</v>
      </c>
      <c r="Q145" s="109"/>
      <c r="R145" s="122">
        <v>2540</v>
      </c>
      <c r="S145" s="128">
        <v>17009.099999999999</v>
      </c>
    </row>
    <row r="146" spans="1:19" x14ac:dyDescent="0.2">
      <c r="A146">
        <v>2280</v>
      </c>
      <c r="B146" s="130"/>
      <c r="J146" s="82">
        <v>3002</v>
      </c>
      <c r="K146" s="101">
        <v>4628.96</v>
      </c>
      <c r="N146" s="82">
        <v>3355</v>
      </c>
      <c r="O146" s="88">
        <v>4156.68</v>
      </c>
      <c r="Q146" s="109"/>
      <c r="R146" s="122">
        <v>2565</v>
      </c>
      <c r="S146" s="128">
        <v>14286.4</v>
      </c>
    </row>
    <row r="147" spans="1:19" x14ac:dyDescent="0.2">
      <c r="A147">
        <v>2281</v>
      </c>
      <c r="B147" s="130"/>
      <c r="J147" s="82">
        <v>3008</v>
      </c>
      <c r="K147" s="101">
        <v>4883.45</v>
      </c>
      <c r="N147" s="82">
        <v>3358</v>
      </c>
      <c r="O147" s="88">
        <v>2255.85</v>
      </c>
      <c r="Q147" s="109"/>
      <c r="R147" s="122">
        <v>2718</v>
      </c>
      <c r="S147" s="128">
        <v>6242.1500000000005</v>
      </c>
    </row>
    <row r="148" spans="1:19" x14ac:dyDescent="0.2">
      <c r="A148">
        <v>2321</v>
      </c>
      <c r="B148" s="130"/>
      <c r="J148" s="82">
        <v>3009</v>
      </c>
      <c r="K148" s="101">
        <v>1300.74</v>
      </c>
      <c r="N148" s="82">
        <v>3360</v>
      </c>
      <c r="O148" s="88">
        <v>851.32</v>
      </c>
      <c r="Q148" s="109"/>
      <c r="R148" s="122">
        <v>3002</v>
      </c>
      <c r="S148" s="128">
        <v>6612.8</v>
      </c>
    </row>
    <row r="149" spans="1:19" x14ac:dyDescent="0.2">
      <c r="A149">
        <v>2335</v>
      </c>
      <c r="B149" s="130"/>
      <c r="J149" s="82">
        <v>3010</v>
      </c>
      <c r="K149" s="101">
        <v>5606.76</v>
      </c>
      <c r="N149" s="82">
        <v>3385</v>
      </c>
      <c r="O149" s="88">
        <v>2510.4899999999998</v>
      </c>
      <c r="Q149" s="109"/>
      <c r="R149" s="122">
        <v>3008</v>
      </c>
      <c r="S149" s="128">
        <v>6976.35</v>
      </c>
    </row>
    <row r="150" spans="1:19" x14ac:dyDescent="0.2">
      <c r="A150">
        <v>2399</v>
      </c>
      <c r="B150" s="130"/>
      <c r="J150" s="82">
        <v>3011</v>
      </c>
      <c r="K150" s="101">
        <v>20580.04</v>
      </c>
      <c r="N150" s="82">
        <v>3392</v>
      </c>
      <c r="O150" s="88">
        <v>2992.21</v>
      </c>
      <c r="Q150" s="109"/>
      <c r="R150" s="122">
        <v>3009</v>
      </c>
      <c r="S150" s="128">
        <v>1858.2</v>
      </c>
    </row>
    <row r="151" spans="1:19" x14ac:dyDescent="0.2">
      <c r="A151">
        <v>2423</v>
      </c>
      <c r="B151" s="130"/>
      <c r="J151" s="82">
        <v>3014</v>
      </c>
      <c r="K151" s="101">
        <v>1898.33</v>
      </c>
      <c r="N151" s="82">
        <v>3407</v>
      </c>
      <c r="O151" s="88">
        <v>3883.42</v>
      </c>
      <c r="Q151" s="109"/>
      <c r="R151" s="122">
        <v>3010</v>
      </c>
      <c r="S151" s="128">
        <v>8009.65</v>
      </c>
    </row>
    <row r="152" spans="1:19" x14ac:dyDescent="0.2">
      <c r="A152">
        <v>2432</v>
      </c>
      <c r="B152" s="130"/>
      <c r="J152" s="82">
        <v>3020</v>
      </c>
      <c r="K152" s="101">
        <v>13619.69</v>
      </c>
      <c r="N152" s="82">
        <v>3427</v>
      </c>
      <c r="O152" s="88">
        <v>3211.54</v>
      </c>
      <c r="Q152" s="109"/>
      <c r="R152" s="122">
        <v>3011</v>
      </c>
      <c r="S152" s="128">
        <v>29400.050000000003</v>
      </c>
    </row>
    <row r="153" spans="1:19" x14ac:dyDescent="0.2">
      <c r="A153">
        <v>2433</v>
      </c>
      <c r="B153" s="130"/>
      <c r="J153" s="82">
        <v>3050</v>
      </c>
      <c r="K153" s="101">
        <v>1140.8599999999999</v>
      </c>
      <c r="N153" s="82">
        <v>3436</v>
      </c>
      <c r="O153" s="88">
        <v>1734.78</v>
      </c>
      <c r="Q153" s="109"/>
      <c r="R153" s="122">
        <v>3014</v>
      </c>
      <c r="S153" s="128">
        <v>2198.33</v>
      </c>
    </row>
    <row r="154" spans="1:19" x14ac:dyDescent="0.2">
      <c r="A154">
        <v>2434</v>
      </c>
      <c r="B154" s="130"/>
      <c r="J154" s="82">
        <v>3065</v>
      </c>
      <c r="K154" s="101">
        <v>37987.67</v>
      </c>
      <c r="N154" s="82">
        <v>3444</v>
      </c>
      <c r="O154" s="88">
        <v>2605.83</v>
      </c>
      <c r="Q154" s="109"/>
      <c r="R154" s="122">
        <v>3020</v>
      </c>
      <c r="S154" s="128">
        <v>18579.7</v>
      </c>
    </row>
    <row r="155" spans="1:19" x14ac:dyDescent="0.2">
      <c r="A155">
        <v>2442</v>
      </c>
      <c r="B155" s="130"/>
      <c r="J155" s="82">
        <v>3084</v>
      </c>
      <c r="K155" s="101">
        <v>2329.11</v>
      </c>
      <c r="N155" s="82">
        <v>3466</v>
      </c>
      <c r="O155" s="88">
        <v>3701.61</v>
      </c>
      <c r="Q155" s="109"/>
      <c r="R155" s="122">
        <v>3050</v>
      </c>
      <c r="S155" s="128">
        <v>1629.8</v>
      </c>
    </row>
    <row r="156" spans="1:19" x14ac:dyDescent="0.2">
      <c r="A156">
        <v>2447</v>
      </c>
      <c r="B156" s="130"/>
      <c r="J156" s="82">
        <v>3106</v>
      </c>
      <c r="K156" s="101">
        <v>12181.4</v>
      </c>
      <c r="N156" s="83">
        <v>3474</v>
      </c>
      <c r="O156" s="88">
        <v>1902.67</v>
      </c>
      <c r="Q156" s="109"/>
      <c r="R156" s="122">
        <v>3065</v>
      </c>
      <c r="S156" s="128">
        <v>54268.1</v>
      </c>
    </row>
    <row r="157" spans="1:19" x14ac:dyDescent="0.2">
      <c r="A157">
        <v>2448</v>
      </c>
      <c r="B157" s="130"/>
      <c r="J157" s="82">
        <v>3185</v>
      </c>
      <c r="K157" s="101">
        <v>3013.05</v>
      </c>
      <c r="N157" s="82">
        <v>3483</v>
      </c>
      <c r="O157" s="88">
        <v>25.2</v>
      </c>
      <c r="Q157" s="109"/>
      <c r="R157" s="122">
        <v>3084</v>
      </c>
      <c r="S157" s="128">
        <v>3354.05</v>
      </c>
    </row>
    <row r="158" spans="1:19" x14ac:dyDescent="0.2">
      <c r="A158">
        <v>2525</v>
      </c>
      <c r="B158" s="130"/>
      <c r="J158" s="82">
        <v>3188</v>
      </c>
      <c r="K158" s="101">
        <v>4368.42</v>
      </c>
      <c r="N158" s="82">
        <v>3488</v>
      </c>
      <c r="O158" s="88">
        <v>1140.3699999999999</v>
      </c>
      <c r="Q158" s="109"/>
      <c r="R158" s="122">
        <v>3106</v>
      </c>
      <c r="S158" s="128">
        <v>17402</v>
      </c>
    </row>
    <row r="159" spans="1:19" x14ac:dyDescent="0.2">
      <c r="A159">
        <v>2540</v>
      </c>
      <c r="B159" s="130"/>
      <c r="J159" s="82">
        <v>3203</v>
      </c>
      <c r="K159" s="101">
        <v>4434.12</v>
      </c>
      <c r="N159" s="82">
        <v>3494</v>
      </c>
      <c r="O159" s="88">
        <v>3084.78</v>
      </c>
      <c r="Q159" s="109"/>
      <c r="R159" s="122">
        <v>3185</v>
      </c>
      <c r="S159" s="128">
        <v>4304.3500000000004</v>
      </c>
    </row>
    <row r="160" spans="1:19" x14ac:dyDescent="0.2">
      <c r="A160">
        <v>2565</v>
      </c>
      <c r="B160" s="130"/>
      <c r="J160" s="82">
        <v>3208</v>
      </c>
      <c r="K160" s="101">
        <v>1271.83</v>
      </c>
      <c r="N160" s="82">
        <v>3509</v>
      </c>
      <c r="O160" s="88">
        <v>4886.1099999999997</v>
      </c>
      <c r="Q160" s="109"/>
      <c r="R160" s="122">
        <v>3188</v>
      </c>
      <c r="S160" s="128">
        <v>6240.6</v>
      </c>
    </row>
    <row r="161" spans="1:19" x14ac:dyDescent="0.2">
      <c r="A161">
        <v>2718</v>
      </c>
      <c r="B161" s="130"/>
      <c r="J161" s="82">
        <v>3211</v>
      </c>
      <c r="K161" s="101">
        <v>9598.0499999999993</v>
      </c>
      <c r="N161" s="82">
        <v>3510</v>
      </c>
      <c r="O161" s="88">
        <v>551.70000000000005</v>
      </c>
      <c r="Q161" s="109"/>
      <c r="R161" s="122">
        <v>3203</v>
      </c>
      <c r="S161" s="128">
        <v>6334.45</v>
      </c>
    </row>
    <row r="162" spans="1:19" x14ac:dyDescent="0.2">
      <c r="A162">
        <v>3002</v>
      </c>
      <c r="B162" s="130"/>
      <c r="J162" s="82">
        <v>3213</v>
      </c>
      <c r="K162" s="101">
        <v>2261.67</v>
      </c>
      <c r="N162" s="83">
        <v>3512</v>
      </c>
      <c r="O162" s="88">
        <v>580.87</v>
      </c>
      <c r="Q162" s="109"/>
      <c r="R162" s="122">
        <v>3208</v>
      </c>
      <c r="S162" s="128">
        <v>1816.9</v>
      </c>
    </row>
    <row r="163" spans="1:19" x14ac:dyDescent="0.2">
      <c r="A163">
        <v>3008</v>
      </c>
      <c r="B163" s="130"/>
      <c r="J163" s="82">
        <v>3222</v>
      </c>
      <c r="K163" s="101">
        <v>5698.95</v>
      </c>
      <c r="N163" s="82">
        <v>3514</v>
      </c>
      <c r="O163" s="88">
        <v>5850.03</v>
      </c>
      <c r="Q163" s="109"/>
      <c r="R163" s="122">
        <v>3211</v>
      </c>
      <c r="S163" s="128">
        <v>9598.0499999999993</v>
      </c>
    </row>
    <row r="164" spans="1:19" x14ac:dyDescent="0.2">
      <c r="A164">
        <v>3009</v>
      </c>
      <c r="B164" s="130"/>
      <c r="J164" s="82">
        <v>3224</v>
      </c>
      <c r="K164" s="101">
        <v>4896.08</v>
      </c>
      <c r="N164" s="83">
        <v>3515</v>
      </c>
      <c r="O164" s="88">
        <v>4444.4799999999996</v>
      </c>
      <c r="Q164" s="109"/>
      <c r="R164" s="122">
        <v>3213</v>
      </c>
      <c r="S164" s="128">
        <v>2485.9500000000003</v>
      </c>
    </row>
    <row r="165" spans="1:19" x14ac:dyDescent="0.2">
      <c r="A165">
        <v>3010</v>
      </c>
      <c r="B165" s="130"/>
      <c r="J165" s="82">
        <v>3225</v>
      </c>
      <c r="K165" s="101">
        <v>3237.78</v>
      </c>
      <c r="N165" s="82">
        <v>3524</v>
      </c>
      <c r="O165" s="88">
        <v>1165.72</v>
      </c>
      <c r="Q165" s="109"/>
      <c r="R165" s="122">
        <v>3222</v>
      </c>
      <c r="S165" s="128">
        <v>8141.35</v>
      </c>
    </row>
    <row r="166" spans="1:19" x14ac:dyDescent="0.2">
      <c r="A166">
        <v>3011</v>
      </c>
      <c r="B166" s="130"/>
      <c r="J166" s="82">
        <v>3272</v>
      </c>
      <c r="K166" s="101">
        <v>2349.9</v>
      </c>
      <c r="N166" s="82">
        <v>3525</v>
      </c>
      <c r="O166" s="88">
        <v>1130.8599999999999</v>
      </c>
      <c r="Q166" s="109"/>
      <c r="R166" s="122">
        <v>3224</v>
      </c>
      <c r="S166" s="128">
        <v>6340.4</v>
      </c>
    </row>
    <row r="167" spans="1:19" x14ac:dyDescent="0.2">
      <c r="A167">
        <v>3014</v>
      </c>
      <c r="B167" s="130"/>
      <c r="J167" s="82">
        <v>3283</v>
      </c>
      <c r="K167" s="101">
        <v>273.42</v>
      </c>
      <c r="N167" s="82">
        <v>3528</v>
      </c>
      <c r="O167" s="88">
        <v>1707.31</v>
      </c>
      <c r="Q167" s="109"/>
      <c r="R167" s="122">
        <v>3225</v>
      </c>
      <c r="S167" s="128">
        <v>3857.3</v>
      </c>
    </row>
    <row r="168" spans="1:19" x14ac:dyDescent="0.2">
      <c r="A168">
        <v>3020</v>
      </c>
      <c r="B168" s="130"/>
      <c r="J168" s="83">
        <v>3314</v>
      </c>
      <c r="K168" s="101">
        <v>614.46</v>
      </c>
      <c r="N168" s="82">
        <v>3535</v>
      </c>
      <c r="O168" s="88">
        <v>3483.12</v>
      </c>
      <c r="Q168" s="109"/>
      <c r="R168" s="122">
        <v>3272</v>
      </c>
      <c r="S168" s="128">
        <v>3357</v>
      </c>
    </row>
    <row r="169" spans="1:19" x14ac:dyDescent="0.2">
      <c r="A169">
        <v>3036</v>
      </c>
      <c r="B169" s="130"/>
      <c r="J169" s="82">
        <v>3321</v>
      </c>
      <c r="K169" s="101">
        <v>1314.11</v>
      </c>
      <c r="N169" s="83">
        <v>3536</v>
      </c>
      <c r="O169" s="88">
        <v>14.4</v>
      </c>
      <c r="Q169" s="109"/>
      <c r="R169" s="122">
        <v>3283</v>
      </c>
      <c r="S169" s="128">
        <v>390.6</v>
      </c>
    </row>
    <row r="170" spans="1:19" x14ac:dyDescent="0.2">
      <c r="A170">
        <v>3038</v>
      </c>
      <c r="B170" s="130"/>
      <c r="J170" s="82">
        <v>3324</v>
      </c>
      <c r="K170" s="101">
        <v>3656.07</v>
      </c>
      <c r="N170" s="83">
        <v>3544</v>
      </c>
      <c r="O170" s="88">
        <v>1911.22</v>
      </c>
      <c r="Q170" s="109"/>
      <c r="R170" s="122">
        <v>3314</v>
      </c>
      <c r="S170" s="128">
        <v>877.8</v>
      </c>
    </row>
    <row r="171" spans="1:19" x14ac:dyDescent="0.2">
      <c r="A171">
        <v>3050</v>
      </c>
      <c r="B171" s="130"/>
      <c r="J171" s="82">
        <v>3330</v>
      </c>
      <c r="K171" s="101">
        <v>8811.6</v>
      </c>
      <c r="N171" s="82">
        <v>3556</v>
      </c>
      <c r="O171" s="88">
        <v>275.39999999999998</v>
      </c>
      <c r="Q171" s="109"/>
      <c r="R171" s="122">
        <v>3321</v>
      </c>
      <c r="S171" s="128">
        <v>1877.3</v>
      </c>
    </row>
    <row r="172" spans="1:19" x14ac:dyDescent="0.2">
      <c r="A172">
        <v>3065</v>
      </c>
      <c r="B172" s="130"/>
      <c r="J172" s="82">
        <v>3335</v>
      </c>
      <c r="K172" s="101">
        <v>12058.62</v>
      </c>
      <c r="N172" s="82">
        <v>3557</v>
      </c>
      <c r="O172" s="88">
        <v>1361.85</v>
      </c>
      <c r="Q172" s="109"/>
      <c r="R172" s="122">
        <v>3324</v>
      </c>
      <c r="S172" s="128">
        <v>5222.9500000000007</v>
      </c>
    </row>
    <row r="173" spans="1:19" x14ac:dyDescent="0.2">
      <c r="A173">
        <v>3074</v>
      </c>
      <c r="B173" s="130"/>
      <c r="J173" s="82">
        <v>3345</v>
      </c>
      <c r="K173" s="101">
        <v>6368.6</v>
      </c>
      <c r="N173" s="82">
        <v>3568</v>
      </c>
      <c r="O173" s="88">
        <v>1435.71</v>
      </c>
      <c r="Q173" s="109"/>
      <c r="R173" s="122">
        <v>3330</v>
      </c>
      <c r="S173" s="128">
        <v>12588</v>
      </c>
    </row>
    <row r="174" spans="1:19" x14ac:dyDescent="0.2">
      <c r="A174">
        <v>3084</v>
      </c>
      <c r="B174" s="130"/>
      <c r="J174" s="82">
        <v>3355</v>
      </c>
      <c r="K174" s="101">
        <v>9698.92</v>
      </c>
      <c r="N174" s="82">
        <v>3574</v>
      </c>
      <c r="O174" s="88">
        <v>75.599999999999994</v>
      </c>
      <c r="Q174" s="109"/>
      <c r="R174" s="122">
        <v>3335</v>
      </c>
      <c r="S174" s="128">
        <v>17226.599999999999</v>
      </c>
    </row>
    <row r="175" spans="1:19" x14ac:dyDescent="0.2">
      <c r="A175">
        <v>3106</v>
      </c>
      <c r="B175" s="130"/>
      <c r="J175" s="82">
        <v>3356</v>
      </c>
      <c r="K175" s="101">
        <v>17647.3</v>
      </c>
      <c r="N175" s="82">
        <v>3590</v>
      </c>
      <c r="O175" s="88">
        <v>500.94</v>
      </c>
      <c r="Q175" s="109"/>
      <c r="R175" s="122">
        <v>3345</v>
      </c>
      <c r="S175" s="128">
        <v>6368.6</v>
      </c>
    </row>
    <row r="176" spans="1:19" x14ac:dyDescent="0.2">
      <c r="A176">
        <v>3185</v>
      </c>
      <c r="B176" s="130"/>
      <c r="J176" s="82">
        <v>3358</v>
      </c>
      <c r="K176" s="101">
        <v>5263.65</v>
      </c>
      <c r="N176" s="82">
        <v>3593</v>
      </c>
      <c r="O176" s="88">
        <v>5108.25</v>
      </c>
      <c r="Q176" s="109"/>
      <c r="R176" s="122">
        <v>3355</v>
      </c>
      <c r="S176" s="128">
        <v>13855.6</v>
      </c>
    </row>
    <row r="177" spans="1:19" x14ac:dyDescent="0.2">
      <c r="A177">
        <v>3188</v>
      </c>
      <c r="B177" s="130"/>
      <c r="J177" s="82">
        <v>3360</v>
      </c>
      <c r="K177" s="101">
        <v>1986.43</v>
      </c>
      <c r="N177" s="82">
        <v>3594</v>
      </c>
      <c r="O177" s="88">
        <v>1134.8499999999999</v>
      </c>
      <c r="Q177" s="109"/>
      <c r="R177" s="122">
        <v>3356</v>
      </c>
      <c r="S177" s="128">
        <v>17647.3</v>
      </c>
    </row>
    <row r="178" spans="1:19" x14ac:dyDescent="0.2">
      <c r="A178">
        <v>3202</v>
      </c>
      <c r="B178" s="130"/>
      <c r="J178" s="82">
        <v>3385</v>
      </c>
      <c r="K178" s="101">
        <v>5857.81</v>
      </c>
      <c r="N178" s="83">
        <v>3603</v>
      </c>
      <c r="O178" s="90">
        <v>1200</v>
      </c>
      <c r="Q178" s="109"/>
      <c r="R178" s="122">
        <v>3358</v>
      </c>
      <c r="S178" s="128">
        <v>7519.5</v>
      </c>
    </row>
    <row r="179" spans="1:19" x14ac:dyDescent="0.2">
      <c r="A179">
        <v>3203</v>
      </c>
      <c r="B179" s="130"/>
      <c r="J179" s="82">
        <v>3392</v>
      </c>
      <c r="K179" s="101">
        <v>6981.84</v>
      </c>
      <c r="N179" s="82">
        <v>3625</v>
      </c>
      <c r="O179" s="88">
        <v>1442.93</v>
      </c>
      <c r="Q179" s="109"/>
      <c r="R179" s="122">
        <v>3360</v>
      </c>
      <c r="S179" s="128">
        <v>2837.75</v>
      </c>
    </row>
    <row r="180" spans="1:19" x14ac:dyDescent="0.2">
      <c r="A180">
        <v>3208</v>
      </c>
      <c r="B180" s="130"/>
      <c r="J180" s="82">
        <v>3407</v>
      </c>
      <c r="K180" s="101">
        <v>9085.58</v>
      </c>
      <c r="N180" s="82">
        <v>3626</v>
      </c>
      <c r="O180" s="89">
        <v>4895</v>
      </c>
      <c r="Q180" s="109"/>
      <c r="R180" s="122">
        <v>3385</v>
      </c>
      <c r="S180" s="128">
        <v>8368.2999999999993</v>
      </c>
    </row>
    <row r="181" spans="1:19" x14ac:dyDescent="0.2">
      <c r="A181">
        <v>3211</v>
      </c>
      <c r="B181" s="130"/>
      <c r="J181" s="82">
        <v>3427</v>
      </c>
      <c r="K181" s="101">
        <v>7481.11</v>
      </c>
      <c r="N181" s="82">
        <v>3630</v>
      </c>
      <c r="O181" s="88">
        <v>5768.63</v>
      </c>
      <c r="Q181" s="109"/>
      <c r="R181" s="122">
        <v>3392</v>
      </c>
      <c r="S181" s="128">
        <v>9974.0499999999993</v>
      </c>
    </row>
    <row r="182" spans="1:19" x14ac:dyDescent="0.2">
      <c r="A182">
        <v>3213</v>
      </c>
      <c r="B182" s="130"/>
      <c r="J182" s="82">
        <v>3428</v>
      </c>
      <c r="K182" s="101">
        <v>15478.25</v>
      </c>
      <c r="N182" s="82">
        <v>3632</v>
      </c>
      <c r="O182" s="88">
        <v>1708.35</v>
      </c>
      <c r="Q182" s="109"/>
      <c r="R182" s="122">
        <v>3407</v>
      </c>
      <c r="S182" s="128">
        <v>12969</v>
      </c>
    </row>
    <row r="183" spans="1:19" x14ac:dyDescent="0.2">
      <c r="A183">
        <v>3222</v>
      </c>
      <c r="B183" s="130"/>
      <c r="J183" s="82">
        <v>3436</v>
      </c>
      <c r="K183" s="101">
        <v>4047.82</v>
      </c>
      <c r="N183" s="82">
        <v>3637</v>
      </c>
      <c r="O183" s="88">
        <v>5243.38</v>
      </c>
      <c r="Q183" s="109"/>
      <c r="R183" s="122">
        <v>3427</v>
      </c>
      <c r="S183" s="128">
        <v>10692.65</v>
      </c>
    </row>
    <row r="184" spans="1:19" x14ac:dyDescent="0.2">
      <c r="A184">
        <v>3224</v>
      </c>
      <c r="B184" s="130"/>
      <c r="J184" s="82">
        <v>3444</v>
      </c>
      <c r="K184" s="101">
        <v>6080.27</v>
      </c>
      <c r="N184" s="82">
        <v>3644</v>
      </c>
      <c r="O184" s="88">
        <v>3187.17</v>
      </c>
      <c r="Q184" s="109"/>
      <c r="R184" s="122">
        <v>3428</v>
      </c>
      <c r="S184" s="128">
        <v>15478.25</v>
      </c>
    </row>
    <row r="185" spans="1:19" x14ac:dyDescent="0.2">
      <c r="A185">
        <v>3225</v>
      </c>
      <c r="B185" s="130"/>
      <c r="J185" s="82">
        <v>3445</v>
      </c>
      <c r="K185" s="101">
        <v>19554.25</v>
      </c>
      <c r="N185" s="82">
        <v>3683</v>
      </c>
      <c r="O185" s="88">
        <v>3905.61</v>
      </c>
      <c r="Q185" s="109"/>
      <c r="R185" s="122">
        <v>3436</v>
      </c>
      <c r="S185" s="128">
        <v>5782.6</v>
      </c>
    </row>
    <row r="186" spans="1:19" x14ac:dyDescent="0.25">
      <c r="A186">
        <v>3272</v>
      </c>
      <c r="B186" s="130"/>
      <c r="J186" s="82">
        <v>3457</v>
      </c>
      <c r="K186" s="101">
        <v>2744.15</v>
      </c>
      <c r="N186" s="85"/>
      <c r="O186" s="91"/>
      <c r="Q186" s="109"/>
      <c r="R186" s="122">
        <v>3444</v>
      </c>
      <c r="S186" s="128">
        <v>8686.1</v>
      </c>
    </row>
    <row r="187" spans="1:19" x14ac:dyDescent="0.2">
      <c r="A187">
        <v>3283</v>
      </c>
      <c r="B187" s="130"/>
      <c r="J187" s="82">
        <v>3466</v>
      </c>
      <c r="K187" s="101">
        <v>8637.09</v>
      </c>
      <c r="N187" s="82">
        <v>3711</v>
      </c>
      <c r="O187" s="88">
        <v>2228.02</v>
      </c>
      <c r="Q187" s="109"/>
      <c r="R187" s="122">
        <v>3445</v>
      </c>
      <c r="S187" s="128">
        <v>19554.25</v>
      </c>
    </row>
    <row r="188" spans="1:19" x14ac:dyDescent="0.2">
      <c r="A188">
        <v>3314</v>
      </c>
      <c r="B188" s="130"/>
      <c r="J188" s="83">
        <v>3474</v>
      </c>
      <c r="K188" s="101">
        <v>4439.58</v>
      </c>
      <c r="N188" s="83">
        <v>3734</v>
      </c>
      <c r="O188" s="88">
        <v>3000</v>
      </c>
      <c r="Q188" s="109"/>
      <c r="R188" s="122">
        <v>3457</v>
      </c>
      <c r="S188" s="128">
        <v>2744.15</v>
      </c>
    </row>
    <row r="189" spans="1:19" x14ac:dyDescent="0.2">
      <c r="A189">
        <v>3321</v>
      </c>
      <c r="B189" s="130"/>
      <c r="J189" s="82">
        <v>3483</v>
      </c>
      <c r="K189" s="101">
        <v>58.8</v>
      </c>
      <c r="N189" s="82">
        <v>3748</v>
      </c>
      <c r="O189" s="88">
        <v>5922.42</v>
      </c>
      <c r="Q189" s="109"/>
      <c r="R189" s="122">
        <v>3466</v>
      </c>
      <c r="S189" s="128">
        <v>12338.7</v>
      </c>
    </row>
    <row r="190" spans="1:19" x14ac:dyDescent="0.2">
      <c r="A190">
        <v>3324</v>
      </c>
      <c r="B190" s="130"/>
      <c r="J190" s="82">
        <v>3488</v>
      </c>
      <c r="K190" s="101">
        <v>2660.88</v>
      </c>
      <c r="N190" s="82">
        <v>3751</v>
      </c>
      <c r="O190" s="88">
        <v>489.27</v>
      </c>
      <c r="Q190" s="109"/>
      <c r="R190" s="122">
        <v>3474</v>
      </c>
      <c r="S190" s="128">
        <v>6342.25</v>
      </c>
    </row>
    <row r="191" spans="1:19" x14ac:dyDescent="0.2">
      <c r="A191">
        <v>3330</v>
      </c>
      <c r="B191" s="130"/>
      <c r="J191" s="82">
        <v>3494</v>
      </c>
      <c r="K191" s="101">
        <v>7197.82</v>
      </c>
      <c r="N191" s="82">
        <v>3753</v>
      </c>
      <c r="O191" s="88">
        <v>3821.72</v>
      </c>
      <c r="Q191" s="109"/>
      <c r="R191" s="122">
        <v>3483</v>
      </c>
      <c r="S191" s="128">
        <v>84</v>
      </c>
    </row>
    <row r="192" spans="1:19" x14ac:dyDescent="0.2">
      <c r="A192">
        <v>3335</v>
      </c>
      <c r="B192" s="130"/>
      <c r="J192" s="82">
        <v>3498</v>
      </c>
      <c r="K192" s="101">
        <v>10733.65</v>
      </c>
      <c r="N192" s="82">
        <v>3758</v>
      </c>
      <c r="O192" s="88">
        <v>1590.49</v>
      </c>
      <c r="Q192" s="109"/>
      <c r="R192" s="122">
        <v>3488</v>
      </c>
      <c r="S192" s="128">
        <v>3801.25</v>
      </c>
    </row>
    <row r="193" spans="1:19" x14ac:dyDescent="0.2">
      <c r="A193">
        <v>3345</v>
      </c>
      <c r="B193" s="130"/>
      <c r="J193" s="82">
        <v>3509</v>
      </c>
      <c r="K193" s="101">
        <v>11400.94</v>
      </c>
      <c r="N193" s="82">
        <v>3761</v>
      </c>
      <c r="O193" s="88">
        <v>873.75</v>
      </c>
      <c r="Q193" s="109"/>
      <c r="R193" s="122">
        <v>3494</v>
      </c>
      <c r="S193" s="128">
        <v>10282.6</v>
      </c>
    </row>
    <row r="194" spans="1:19" x14ac:dyDescent="0.2">
      <c r="A194">
        <v>3355</v>
      </c>
      <c r="B194" s="130"/>
      <c r="J194" s="82">
        <v>3510</v>
      </c>
      <c r="K194" s="101">
        <v>1287.3</v>
      </c>
      <c r="N194" s="82">
        <v>3763</v>
      </c>
      <c r="O194" s="88">
        <v>4891.68</v>
      </c>
      <c r="Q194" s="109"/>
      <c r="R194" s="122">
        <v>3498</v>
      </c>
      <c r="S194" s="128">
        <v>10733.65</v>
      </c>
    </row>
    <row r="195" spans="1:19" x14ac:dyDescent="0.2">
      <c r="A195">
        <v>3356</v>
      </c>
      <c r="B195" s="130"/>
      <c r="J195" s="83">
        <v>3512</v>
      </c>
      <c r="K195" s="101">
        <v>1355.38</v>
      </c>
      <c r="N195" s="82">
        <v>3765</v>
      </c>
      <c r="O195" s="88">
        <v>462.66</v>
      </c>
      <c r="Q195" s="109"/>
      <c r="R195" s="122">
        <v>3509</v>
      </c>
      <c r="S195" s="128">
        <v>16287.05</v>
      </c>
    </row>
    <row r="196" spans="1:19" x14ac:dyDescent="0.2">
      <c r="A196">
        <v>3358</v>
      </c>
      <c r="B196" s="130"/>
      <c r="J196" s="82">
        <v>3514</v>
      </c>
      <c r="K196" s="101">
        <v>13650.07</v>
      </c>
      <c r="N196" s="82">
        <v>3766</v>
      </c>
      <c r="O196" s="88">
        <v>2871.81</v>
      </c>
      <c r="Q196" s="109"/>
      <c r="R196" s="122">
        <v>3510</v>
      </c>
      <c r="S196" s="128">
        <v>1839</v>
      </c>
    </row>
    <row r="197" spans="1:19" x14ac:dyDescent="0.2">
      <c r="A197">
        <v>3360</v>
      </c>
      <c r="B197" s="130"/>
      <c r="J197" s="83">
        <v>3515</v>
      </c>
      <c r="K197" s="101">
        <v>10370.469999999999</v>
      </c>
      <c r="N197" s="82">
        <v>3768</v>
      </c>
      <c r="O197" s="88">
        <v>1233.27</v>
      </c>
      <c r="Q197" s="109"/>
      <c r="R197" s="122">
        <v>3512</v>
      </c>
      <c r="S197" s="128">
        <v>1936.25</v>
      </c>
    </row>
    <row r="198" spans="1:19" x14ac:dyDescent="0.2">
      <c r="A198">
        <v>3370</v>
      </c>
      <c r="B198" s="130"/>
      <c r="J198" s="82">
        <v>3524</v>
      </c>
      <c r="K198" s="101">
        <v>2720.03</v>
      </c>
      <c r="N198" s="82">
        <v>3776</v>
      </c>
      <c r="O198" s="88">
        <v>1476.07</v>
      </c>
      <c r="Q198" s="109"/>
      <c r="R198" s="122">
        <v>3514</v>
      </c>
      <c r="S198" s="128">
        <v>19500.099999999999</v>
      </c>
    </row>
    <row r="199" spans="1:19" x14ac:dyDescent="0.2">
      <c r="A199">
        <v>3385</v>
      </c>
      <c r="B199" s="130"/>
      <c r="J199" s="82">
        <v>3525</v>
      </c>
      <c r="K199" s="101">
        <v>2638.69</v>
      </c>
      <c r="N199" s="82">
        <v>3783</v>
      </c>
      <c r="O199" s="88">
        <v>3049.33</v>
      </c>
      <c r="Q199" s="109"/>
      <c r="R199" s="122">
        <v>3515</v>
      </c>
      <c r="S199" s="128">
        <v>14814.949999999999</v>
      </c>
    </row>
    <row r="200" spans="1:19" x14ac:dyDescent="0.2">
      <c r="A200">
        <v>3392</v>
      </c>
      <c r="B200" s="130"/>
      <c r="J200" s="82">
        <v>3528</v>
      </c>
      <c r="K200" s="101">
        <v>3983.74</v>
      </c>
      <c r="N200" s="82">
        <v>3786</v>
      </c>
      <c r="O200" s="88">
        <v>876.96</v>
      </c>
      <c r="Q200" s="109"/>
      <c r="R200" s="122">
        <v>3524</v>
      </c>
      <c r="S200" s="128">
        <v>3885.75</v>
      </c>
    </row>
    <row r="201" spans="1:19" x14ac:dyDescent="0.2">
      <c r="A201">
        <v>3407</v>
      </c>
      <c r="B201" s="130"/>
      <c r="J201" s="82">
        <v>3535</v>
      </c>
      <c r="K201" s="101">
        <v>8127.28</v>
      </c>
      <c r="N201" s="83">
        <v>3796</v>
      </c>
      <c r="O201" s="88">
        <v>1144.3900000000001</v>
      </c>
      <c r="Q201" s="109"/>
      <c r="R201" s="122">
        <v>3525</v>
      </c>
      <c r="S201" s="128">
        <v>3769.55</v>
      </c>
    </row>
    <row r="202" spans="1:19" x14ac:dyDescent="0.2">
      <c r="A202">
        <v>3427</v>
      </c>
      <c r="B202" s="130"/>
      <c r="J202" s="83">
        <v>3536</v>
      </c>
      <c r="K202" s="101">
        <v>33.6</v>
      </c>
      <c r="N202" s="82">
        <v>3808</v>
      </c>
      <c r="O202" s="88">
        <v>2712.4</v>
      </c>
      <c r="Q202" s="109"/>
      <c r="R202" s="122">
        <v>3528</v>
      </c>
      <c r="S202" s="128">
        <v>5691.0499999999993</v>
      </c>
    </row>
    <row r="203" spans="1:19" x14ac:dyDescent="0.2">
      <c r="A203">
        <v>3428</v>
      </c>
      <c r="B203" s="130"/>
      <c r="J203" s="82">
        <v>3539</v>
      </c>
      <c r="K203" s="101">
        <v>10211.25</v>
      </c>
      <c r="N203" s="82">
        <v>3815</v>
      </c>
      <c r="O203" s="88">
        <v>1108</v>
      </c>
      <c r="Q203" s="109"/>
      <c r="R203" s="122">
        <v>3535</v>
      </c>
      <c r="S203" s="128">
        <v>11610.4</v>
      </c>
    </row>
    <row r="204" spans="1:19" x14ac:dyDescent="0.2">
      <c r="A204">
        <v>3436</v>
      </c>
      <c r="B204" s="130"/>
      <c r="J204" s="83">
        <v>3544</v>
      </c>
      <c r="K204" s="104">
        <v>4459.53</v>
      </c>
      <c r="N204" s="82">
        <v>3826</v>
      </c>
      <c r="O204" s="88">
        <v>3319</v>
      </c>
      <c r="Q204" s="109"/>
      <c r="R204" s="122">
        <v>3536</v>
      </c>
      <c r="S204" s="128">
        <v>48</v>
      </c>
    </row>
    <row r="205" spans="1:19" x14ac:dyDescent="0.2">
      <c r="A205">
        <v>3444</v>
      </c>
      <c r="B205" s="130"/>
      <c r="J205" s="83">
        <v>3556</v>
      </c>
      <c r="K205" s="104">
        <v>642.6</v>
      </c>
      <c r="N205" s="82">
        <v>3827</v>
      </c>
      <c r="O205" s="88">
        <v>1154.1099999999999</v>
      </c>
      <c r="Q205" s="109"/>
      <c r="R205" s="122">
        <v>3539</v>
      </c>
      <c r="S205" s="128">
        <v>10211.25</v>
      </c>
    </row>
    <row r="206" spans="1:19" x14ac:dyDescent="0.2">
      <c r="A206">
        <v>3445</v>
      </c>
      <c r="B206" s="130"/>
      <c r="J206" s="83">
        <v>3557</v>
      </c>
      <c r="K206" s="104">
        <v>3177.65</v>
      </c>
      <c r="N206" s="82">
        <v>3832</v>
      </c>
      <c r="O206" s="88">
        <v>8000</v>
      </c>
      <c r="Q206" s="109"/>
      <c r="R206" s="122">
        <v>3544</v>
      </c>
      <c r="S206" s="128">
        <v>6370.75</v>
      </c>
    </row>
    <row r="207" spans="1:19" x14ac:dyDescent="0.2">
      <c r="A207">
        <v>3457</v>
      </c>
      <c r="B207" s="130"/>
      <c r="J207" s="83">
        <v>3568</v>
      </c>
      <c r="K207" s="104">
        <v>3349.99</v>
      </c>
      <c r="N207" s="82">
        <v>3844</v>
      </c>
      <c r="O207" s="88">
        <v>2294.94</v>
      </c>
      <c r="Q207" s="109"/>
      <c r="R207" s="122">
        <v>3556</v>
      </c>
      <c r="S207" s="128">
        <v>918</v>
      </c>
    </row>
    <row r="208" spans="1:19" x14ac:dyDescent="0.2">
      <c r="A208">
        <v>3466</v>
      </c>
      <c r="B208" s="130"/>
      <c r="J208" s="83">
        <v>3574</v>
      </c>
      <c r="K208" s="104">
        <v>176.4</v>
      </c>
      <c r="N208" s="82">
        <v>3846</v>
      </c>
      <c r="O208" s="88">
        <v>2988.97</v>
      </c>
      <c r="Q208" s="109"/>
      <c r="R208" s="122">
        <v>3557</v>
      </c>
      <c r="S208" s="128">
        <v>4539.5</v>
      </c>
    </row>
    <row r="209" spans="1:19" x14ac:dyDescent="0.2">
      <c r="A209">
        <v>3468</v>
      </c>
      <c r="B209" s="130"/>
      <c r="J209" s="83">
        <v>3590</v>
      </c>
      <c r="K209" s="104">
        <v>1168.8599999999999</v>
      </c>
      <c r="N209" s="83">
        <v>3853</v>
      </c>
      <c r="O209" s="88">
        <v>136.08000000000001</v>
      </c>
      <c r="Q209" s="109"/>
      <c r="R209" s="122">
        <v>3568</v>
      </c>
      <c r="S209" s="128">
        <v>4785.7</v>
      </c>
    </row>
    <row r="210" spans="1:19" x14ac:dyDescent="0.2">
      <c r="A210">
        <v>3473</v>
      </c>
      <c r="B210" s="130"/>
      <c r="J210" s="83">
        <v>3593</v>
      </c>
      <c r="K210" s="104">
        <v>11919.25</v>
      </c>
      <c r="N210" s="82">
        <v>3896</v>
      </c>
      <c r="O210" s="88">
        <v>1809.67</v>
      </c>
      <c r="Q210" s="109"/>
      <c r="R210" s="122">
        <v>3574</v>
      </c>
      <c r="S210" s="128">
        <v>252</v>
      </c>
    </row>
    <row r="211" spans="1:19" x14ac:dyDescent="0.2">
      <c r="A211">
        <v>3474</v>
      </c>
      <c r="B211" s="130"/>
      <c r="J211" s="83">
        <v>3594</v>
      </c>
      <c r="K211" s="104">
        <v>2648</v>
      </c>
      <c r="N211" s="83">
        <v>3903</v>
      </c>
      <c r="O211" s="88">
        <v>1390.27</v>
      </c>
      <c r="Q211" s="109"/>
      <c r="R211" s="122">
        <v>3590</v>
      </c>
      <c r="S211" s="128">
        <v>1669.8</v>
      </c>
    </row>
    <row r="212" spans="1:19" x14ac:dyDescent="0.2">
      <c r="A212">
        <v>3483</v>
      </c>
      <c r="B212" s="130"/>
      <c r="J212" s="83">
        <v>3603</v>
      </c>
      <c r="K212" s="104">
        <v>4829.97</v>
      </c>
      <c r="N212" s="82">
        <v>3923</v>
      </c>
      <c r="O212" s="88">
        <v>626.67999999999995</v>
      </c>
      <c r="Q212" s="109"/>
      <c r="R212" s="122">
        <v>3593</v>
      </c>
      <c r="S212" s="128">
        <v>17027.5</v>
      </c>
    </row>
    <row r="213" spans="1:19" x14ac:dyDescent="0.2">
      <c r="A213">
        <v>3488</v>
      </c>
      <c r="B213" s="130"/>
      <c r="J213" s="83">
        <v>3625</v>
      </c>
      <c r="K213" s="104">
        <v>3378.97</v>
      </c>
      <c r="N213" s="82">
        <v>3941</v>
      </c>
      <c r="O213" s="88">
        <v>2924.82</v>
      </c>
      <c r="Q213" s="109"/>
      <c r="R213" s="122">
        <v>3594</v>
      </c>
      <c r="S213" s="128">
        <v>3782.85</v>
      </c>
    </row>
    <row r="214" spans="1:19" x14ac:dyDescent="0.2">
      <c r="A214">
        <v>3494</v>
      </c>
      <c r="B214" s="130"/>
      <c r="J214" s="82">
        <v>3626</v>
      </c>
      <c r="K214" s="101">
        <v>4311</v>
      </c>
      <c r="N214" s="82">
        <v>3954</v>
      </c>
      <c r="O214" s="88">
        <v>183.42</v>
      </c>
      <c r="Q214" s="109"/>
      <c r="R214" s="122">
        <v>3603</v>
      </c>
      <c r="S214" s="128">
        <v>6029.97</v>
      </c>
    </row>
    <row r="215" spans="1:19" x14ac:dyDescent="0.2">
      <c r="A215">
        <v>3498</v>
      </c>
      <c r="B215" s="130"/>
      <c r="J215" s="82">
        <v>3630</v>
      </c>
      <c r="K215" s="101">
        <v>13467.72</v>
      </c>
      <c r="N215" s="82">
        <v>3955</v>
      </c>
      <c r="O215" s="88">
        <v>1599.62</v>
      </c>
      <c r="Q215" s="109"/>
      <c r="R215" s="122">
        <v>3625</v>
      </c>
      <c r="S215" s="128">
        <v>4821.8999999999996</v>
      </c>
    </row>
    <row r="216" spans="1:19" x14ac:dyDescent="0.2">
      <c r="A216">
        <v>3509</v>
      </c>
      <c r="B216" s="130"/>
      <c r="J216" s="82">
        <v>3632</v>
      </c>
      <c r="K216" s="101">
        <v>3986.15</v>
      </c>
      <c r="N216" s="82">
        <v>3962</v>
      </c>
      <c r="O216" s="88">
        <v>3539.98</v>
      </c>
      <c r="Q216" s="109"/>
      <c r="R216" s="122">
        <v>3626</v>
      </c>
      <c r="S216" s="128">
        <v>9206</v>
      </c>
    </row>
    <row r="217" spans="1:19" x14ac:dyDescent="0.2">
      <c r="A217">
        <v>3510</v>
      </c>
      <c r="B217" s="130"/>
      <c r="J217" s="82">
        <v>3637</v>
      </c>
      <c r="K217" s="101">
        <v>12234.57</v>
      </c>
      <c r="N217" s="84">
        <v>3967</v>
      </c>
      <c r="O217" s="88">
        <v>2503.41</v>
      </c>
      <c r="Q217" s="109"/>
      <c r="R217" s="122">
        <v>3630</v>
      </c>
      <c r="S217" s="128">
        <v>19236.349999999999</v>
      </c>
    </row>
    <row r="218" spans="1:19" x14ac:dyDescent="0.2">
      <c r="A218">
        <v>3512</v>
      </c>
      <c r="B218" s="130"/>
      <c r="J218" s="82">
        <v>3644</v>
      </c>
      <c r="K218" s="101">
        <v>8122.73</v>
      </c>
      <c r="N218" s="82">
        <v>3995</v>
      </c>
      <c r="O218" s="88">
        <v>2268.04</v>
      </c>
      <c r="Q218" s="109"/>
      <c r="R218" s="122">
        <v>3632</v>
      </c>
      <c r="S218" s="128">
        <v>5694.5</v>
      </c>
    </row>
    <row r="219" spans="1:19" x14ac:dyDescent="0.25">
      <c r="A219">
        <v>3513</v>
      </c>
      <c r="B219" s="130"/>
      <c r="J219" s="82">
        <v>3683</v>
      </c>
      <c r="K219" s="101">
        <v>9113.09</v>
      </c>
      <c r="O219" s="92">
        <f>SUM(O2:O218)</f>
        <v>533083.78000000014</v>
      </c>
      <c r="Q219" s="109"/>
      <c r="R219" s="122">
        <v>3637</v>
      </c>
      <c r="S219" s="128">
        <v>17477.95</v>
      </c>
    </row>
    <row r="220" spans="1:19" x14ac:dyDescent="0.2">
      <c r="A220">
        <v>3514</v>
      </c>
      <c r="B220" s="130"/>
      <c r="J220" s="82">
        <v>3708</v>
      </c>
      <c r="K220" s="101">
        <v>3941.53</v>
      </c>
      <c r="O220"/>
      <c r="Q220" s="109"/>
      <c r="R220" s="122">
        <v>3644</v>
      </c>
      <c r="S220" s="128">
        <v>11309.9</v>
      </c>
    </row>
    <row r="221" spans="1:19" x14ac:dyDescent="0.2">
      <c r="A221">
        <v>3515</v>
      </c>
      <c r="B221" s="130"/>
      <c r="J221" s="82">
        <v>3711</v>
      </c>
      <c r="K221" s="101">
        <v>5198.7299999999996</v>
      </c>
      <c r="O221"/>
      <c r="Q221" s="109"/>
      <c r="R221" s="122">
        <v>3683</v>
      </c>
      <c r="S221" s="128">
        <v>13018.7</v>
      </c>
    </row>
    <row r="222" spans="1:19" x14ac:dyDescent="0.2">
      <c r="A222">
        <v>3524</v>
      </c>
      <c r="B222" s="130"/>
      <c r="J222" s="82">
        <v>3723</v>
      </c>
      <c r="K222" s="101">
        <v>4117.05</v>
      </c>
      <c r="N222" s="62" t="s">
        <v>61</v>
      </c>
      <c r="O222" s="62"/>
      <c r="Q222" s="109"/>
      <c r="R222" s="122">
        <v>3708</v>
      </c>
      <c r="S222" s="128">
        <v>3941.53</v>
      </c>
    </row>
    <row r="223" spans="1:19" x14ac:dyDescent="0.2">
      <c r="A223">
        <v>3525</v>
      </c>
      <c r="B223" s="130"/>
      <c r="J223" s="83">
        <v>3734</v>
      </c>
      <c r="K223" s="104">
        <v>300</v>
      </c>
      <c r="Q223" s="109"/>
      <c r="R223" s="122">
        <v>3711</v>
      </c>
      <c r="S223" s="128">
        <v>7426.75</v>
      </c>
    </row>
    <row r="224" spans="1:19" x14ac:dyDescent="0.25">
      <c r="A224">
        <v>3528</v>
      </c>
      <c r="B224" s="130"/>
      <c r="J224" s="82">
        <v>3748</v>
      </c>
      <c r="K224" s="101">
        <v>13818.98</v>
      </c>
      <c r="O224" s="93"/>
      <c r="Q224" s="109"/>
      <c r="R224" s="122">
        <v>3723</v>
      </c>
      <c r="S224" s="128">
        <v>4117.05</v>
      </c>
    </row>
    <row r="225" spans="1:19" x14ac:dyDescent="0.2">
      <c r="A225">
        <v>3535</v>
      </c>
      <c r="B225" s="130"/>
      <c r="J225" s="82">
        <v>3751</v>
      </c>
      <c r="K225" s="101">
        <v>1104.18</v>
      </c>
      <c r="N225" s="62" t="s">
        <v>61</v>
      </c>
      <c r="O225" s="62"/>
      <c r="Q225" s="109"/>
      <c r="R225" s="122">
        <v>3734</v>
      </c>
      <c r="S225" s="128">
        <v>3300</v>
      </c>
    </row>
    <row r="226" spans="1:19" x14ac:dyDescent="0.2">
      <c r="A226">
        <v>3536</v>
      </c>
      <c r="B226" s="130"/>
      <c r="J226" s="82">
        <v>3753</v>
      </c>
      <c r="K226" s="101">
        <v>8918.98</v>
      </c>
      <c r="Q226" s="109"/>
      <c r="R226" s="122">
        <v>3748</v>
      </c>
      <c r="S226" s="128">
        <v>19741.400000000001</v>
      </c>
    </row>
    <row r="227" spans="1:19" x14ac:dyDescent="0.2">
      <c r="A227">
        <v>3539</v>
      </c>
      <c r="B227" s="130"/>
      <c r="J227" s="82">
        <v>3757</v>
      </c>
      <c r="K227" s="101">
        <v>5776.5</v>
      </c>
      <c r="Q227" s="109"/>
      <c r="R227" s="122">
        <v>3751</v>
      </c>
      <c r="S227" s="128">
        <v>1593.45</v>
      </c>
    </row>
    <row r="228" spans="1:19" x14ac:dyDescent="0.25">
      <c r="A228">
        <v>3544</v>
      </c>
      <c r="B228" s="130"/>
      <c r="J228" s="82">
        <v>3758</v>
      </c>
      <c r="K228" s="101">
        <v>3711.16</v>
      </c>
      <c r="O228" s="94">
        <f>SUM(S6:S7)</f>
        <v>21793.55</v>
      </c>
      <c r="Q228" s="109"/>
      <c r="R228" s="122">
        <v>3753</v>
      </c>
      <c r="S228" s="128">
        <v>12740.699999999999</v>
      </c>
    </row>
    <row r="229" spans="1:19" x14ac:dyDescent="0.2">
      <c r="A229">
        <v>3556</v>
      </c>
      <c r="B229" s="130"/>
      <c r="J229" s="82">
        <v>3760</v>
      </c>
      <c r="K229" s="101">
        <v>14240.5</v>
      </c>
      <c r="O229"/>
      <c r="Q229" s="109"/>
      <c r="R229" s="122">
        <v>3757</v>
      </c>
      <c r="S229" s="128">
        <v>5776.5</v>
      </c>
    </row>
    <row r="230" spans="1:19" x14ac:dyDescent="0.2">
      <c r="A230">
        <v>3557</v>
      </c>
      <c r="B230" s="130"/>
      <c r="J230" s="82">
        <v>3761</v>
      </c>
      <c r="K230" s="101">
        <v>2038.75</v>
      </c>
      <c r="O230"/>
      <c r="Q230" s="109"/>
      <c r="R230" s="122">
        <v>3758</v>
      </c>
      <c r="S230" s="128">
        <v>5301.65</v>
      </c>
    </row>
    <row r="231" spans="1:19" x14ac:dyDescent="0.2">
      <c r="A231">
        <v>3568</v>
      </c>
      <c r="B231" s="130"/>
      <c r="J231" s="82">
        <v>3763</v>
      </c>
      <c r="K231" s="101">
        <v>11413.92</v>
      </c>
      <c r="O231"/>
      <c r="Q231" s="109"/>
      <c r="R231" s="122">
        <v>3760</v>
      </c>
      <c r="S231" s="128">
        <v>14240.5</v>
      </c>
    </row>
    <row r="232" spans="1:19" x14ac:dyDescent="0.2">
      <c r="A232">
        <v>3574</v>
      </c>
      <c r="B232" s="130"/>
      <c r="J232" s="82">
        <v>3765</v>
      </c>
      <c r="K232" s="101">
        <v>1079.54</v>
      </c>
      <c r="O232"/>
      <c r="Q232" s="109"/>
      <c r="R232" s="122">
        <v>3761</v>
      </c>
      <c r="S232" s="128">
        <v>2912.5</v>
      </c>
    </row>
    <row r="233" spans="1:19" x14ac:dyDescent="0.2">
      <c r="A233">
        <v>3590</v>
      </c>
      <c r="B233" s="130"/>
      <c r="J233" s="82">
        <v>3766</v>
      </c>
      <c r="K233" s="101">
        <v>6700.89</v>
      </c>
      <c r="O233"/>
      <c r="Q233" s="109"/>
      <c r="R233" s="122">
        <v>3763</v>
      </c>
      <c r="S233" s="128">
        <v>16305.6</v>
      </c>
    </row>
    <row r="234" spans="1:19" x14ac:dyDescent="0.2">
      <c r="A234">
        <v>3593</v>
      </c>
      <c r="B234" s="130"/>
      <c r="J234" s="82">
        <v>3768</v>
      </c>
      <c r="K234" s="101">
        <v>2877.63</v>
      </c>
      <c r="O234"/>
      <c r="Q234" s="109"/>
      <c r="R234" s="122">
        <v>3765</v>
      </c>
      <c r="S234" s="128">
        <v>1542.2</v>
      </c>
    </row>
    <row r="235" spans="1:19" x14ac:dyDescent="0.2">
      <c r="A235">
        <v>3594</v>
      </c>
      <c r="B235" s="130"/>
      <c r="J235" s="82">
        <v>3776</v>
      </c>
      <c r="K235" s="101">
        <v>3506.58</v>
      </c>
      <c r="O235"/>
      <c r="Q235" s="109"/>
      <c r="R235" s="122">
        <v>3766</v>
      </c>
      <c r="S235" s="128">
        <v>9572.7000000000007</v>
      </c>
    </row>
    <row r="236" spans="1:19" x14ac:dyDescent="0.2">
      <c r="A236">
        <v>3603</v>
      </c>
      <c r="B236" s="130"/>
      <c r="J236" s="82">
        <v>3783</v>
      </c>
      <c r="K236" s="101">
        <v>7639.42</v>
      </c>
      <c r="O236"/>
      <c r="Q236" s="109"/>
      <c r="R236" s="122">
        <v>3768</v>
      </c>
      <c r="S236" s="128">
        <v>4110.8999999999996</v>
      </c>
    </row>
    <row r="237" spans="1:19" x14ac:dyDescent="0.2">
      <c r="A237">
        <v>3625</v>
      </c>
      <c r="B237" s="130"/>
      <c r="J237" s="82">
        <v>3786</v>
      </c>
      <c r="K237" s="101">
        <v>2046.24</v>
      </c>
      <c r="O237"/>
      <c r="Q237" s="109"/>
      <c r="R237" s="122">
        <v>3776</v>
      </c>
      <c r="S237" s="128">
        <v>4982.6499999999996</v>
      </c>
    </row>
    <row r="238" spans="1:19" x14ac:dyDescent="0.2">
      <c r="A238">
        <v>3626</v>
      </c>
      <c r="B238" s="130"/>
      <c r="J238" s="83">
        <v>3796</v>
      </c>
      <c r="K238" s="104">
        <v>2670.26</v>
      </c>
      <c r="O238"/>
      <c r="Q238" s="109"/>
      <c r="R238" s="122">
        <v>3783</v>
      </c>
      <c r="S238" s="128">
        <v>10688.75</v>
      </c>
    </row>
    <row r="239" spans="1:19" x14ac:dyDescent="0.2">
      <c r="A239">
        <v>3630</v>
      </c>
      <c r="B239" s="130"/>
      <c r="J239" s="82">
        <v>3808</v>
      </c>
      <c r="K239" s="101">
        <v>6328.95</v>
      </c>
      <c r="O239"/>
      <c r="Q239" s="109"/>
      <c r="R239" s="122">
        <v>3786</v>
      </c>
      <c r="S239" s="128">
        <v>2923.2</v>
      </c>
    </row>
    <row r="240" spans="1:19" x14ac:dyDescent="0.2">
      <c r="A240">
        <v>3632</v>
      </c>
      <c r="B240" s="130"/>
      <c r="J240" s="82">
        <v>3815</v>
      </c>
      <c r="K240" s="101">
        <v>2585.35</v>
      </c>
      <c r="O240"/>
      <c r="Q240" s="109"/>
      <c r="R240" s="122">
        <v>3796</v>
      </c>
      <c r="S240" s="128">
        <v>3814.6500000000005</v>
      </c>
    </row>
    <row r="241" spans="1:19" x14ac:dyDescent="0.2">
      <c r="A241">
        <v>3637</v>
      </c>
      <c r="B241" s="130"/>
      <c r="J241" s="82">
        <v>3826</v>
      </c>
      <c r="K241" s="101">
        <v>3000</v>
      </c>
      <c r="O241"/>
      <c r="Q241" s="109"/>
      <c r="R241" s="122">
        <v>3808</v>
      </c>
      <c r="S241" s="128">
        <v>9041.35</v>
      </c>
    </row>
    <row r="242" spans="1:19" x14ac:dyDescent="0.2">
      <c r="A242">
        <v>3644</v>
      </c>
      <c r="B242" s="130"/>
      <c r="J242" s="82">
        <v>3827</v>
      </c>
      <c r="K242" s="101">
        <v>2692.94</v>
      </c>
      <c r="O242"/>
      <c r="Q242" s="109"/>
      <c r="R242" s="122">
        <v>3815</v>
      </c>
      <c r="S242" s="128">
        <v>3693.35</v>
      </c>
    </row>
    <row r="243" spans="1:19" x14ac:dyDescent="0.2">
      <c r="A243">
        <v>3647</v>
      </c>
      <c r="B243" s="130"/>
      <c r="J243" s="82">
        <v>3832</v>
      </c>
      <c r="K243" s="101">
        <v>20000</v>
      </c>
      <c r="O243"/>
      <c r="Q243" s="109"/>
      <c r="R243" s="122">
        <v>3826</v>
      </c>
      <c r="S243" s="128">
        <v>6319</v>
      </c>
    </row>
    <row r="244" spans="1:19" x14ac:dyDescent="0.2">
      <c r="A244">
        <v>3683</v>
      </c>
      <c r="B244" s="130"/>
      <c r="J244" s="82">
        <v>3838</v>
      </c>
      <c r="K244" s="101">
        <v>2602.5</v>
      </c>
      <c r="O244"/>
      <c r="Q244" s="109"/>
      <c r="R244" s="122">
        <v>3827</v>
      </c>
      <c r="S244" s="128">
        <v>3847.05</v>
      </c>
    </row>
    <row r="245" spans="1:19" x14ac:dyDescent="0.2">
      <c r="A245">
        <v>3708</v>
      </c>
      <c r="B245" s="130"/>
      <c r="J245" s="82">
        <v>3844</v>
      </c>
      <c r="K245" s="101">
        <v>5354.86</v>
      </c>
      <c r="O245"/>
      <c r="Q245" s="109"/>
      <c r="R245" s="122">
        <v>3832</v>
      </c>
      <c r="S245" s="128">
        <v>28000</v>
      </c>
    </row>
    <row r="246" spans="1:19" x14ac:dyDescent="0.2">
      <c r="A246">
        <v>3709</v>
      </c>
      <c r="B246" s="130"/>
      <c r="J246" s="82">
        <v>3846</v>
      </c>
      <c r="K246" s="101">
        <v>7329.53</v>
      </c>
      <c r="O246"/>
      <c r="Q246" s="109"/>
      <c r="R246" s="122">
        <v>3838</v>
      </c>
      <c r="S246" s="128">
        <v>2602.5</v>
      </c>
    </row>
    <row r="247" spans="1:19" x14ac:dyDescent="0.2">
      <c r="A247">
        <v>3711</v>
      </c>
      <c r="B247" s="130"/>
      <c r="J247" s="83">
        <v>3853</v>
      </c>
      <c r="K247" s="101">
        <v>317.52</v>
      </c>
      <c r="O247"/>
      <c r="Q247" s="109"/>
      <c r="R247" s="122">
        <v>3844</v>
      </c>
      <c r="S247" s="128">
        <v>7649.7999999999993</v>
      </c>
    </row>
    <row r="248" spans="1:19" x14ac:dyDescent="0.2">
      <c r="A248">
        <v>3723</v>
      </c>
      <c r="B248" s="130"/>
      <c r="J248" s="82">
        <v>3896</v>
      </c>
      <c r="K248" s="101">
        <v>4222.58</v>
      </c>
      <c r="O248"/>
      <c r="Q248" s="109"/>
      <c r="R248" s="122">
        <v>3846</v>
      </c>
      <c r="S248" s="128">
        <v>10318.5</v>
      </c>
    </row>
    <row r="249" spans="1:19" x14ac:dyDescent="0.2">
      <c r="A249">
        <v>3734</v>
      </c>
      <c r="B249" s="130"/>
      <c r="J249" s="83">
        <v>3903</v>
      </c>
      <c r="K249" s="101">
        <v>3243.98</v>
      </c>
      <c r="O249"/>
      <c r="Q249" s="109"/>
      <c r="R249" s="122">
        <v>3853</v>
      </c>
      <c r="S249" s="128">
        <v>453.6</v>
      </c>
    </row>
    <row r="250" spans="1:19" x14ac:dyDescent="0.2">
      <c r="A250">
        <v>3735</v>
      </c>
      <c r="B250" s="130"/>
      <c r="J250" s="82">
        <v>3923</v>
      </c>
      <c r="K250" s="101">
        <v>1462.27</v>
      </c>
      <c r="O250"/>
      <c r="Q250" s="109"/>
      <c r="R250" s="122">
        <v>3896</v>
      </c>
      <c r="S250" s="128">
        <v>6032.25</v>
      </c>
    </row>
    <row r="251" spans="1:19" x14ac:dyDescent="0.2">
      <c r="A251">
        <v>3748</v>
      </c>
      <c r="B251" s="130"/>
      <c r="J251" s="82">
        <v>3941</v>
      </c>
      <c r="K251" s="101">
        <v>6824.58</v>
      </c>
      <c r="O251"/>
      <c r="Q251" s="109"/>
      <c r="R251" s="122">
        <v>3903</v>
      </c>
      <c r="S251" s="128">
        <v>4634.25</v>
      </c>
    </row>
    <row r="252" spans="1:19" x14ac:dyDescent="0.2">
      <c r="A252">
        <v>3751</v>
      </c>
      <c r="B252" s="130"/>
      <c r="J252" s="82">
        <v>3954</v>
      </c>
      <c r="K252" s="101">
        <v>427.98</v>
      </c>
      <c r="O252"/>
      <c r="Q252" s="109"/>
      <c r="R252" s="122">
        <v>3923</v>
      </c>
      <c r="S252" s="128">
        <v>2088.9499999999998</v>
      </c>
    </row>
    <row r="253" spans="1:19" x14ac:dyDescent="0.2">
      <c r="A253">
        <v>3753</v>
      </c>
      <c r="B253" s="130"/>
      <c r="J253" s="82">
        <v>3955</v>
      </c>
      <c r="K253" s="101">
        <v>3738.53</v>
      </c>
      <c r="O253"/>
      <c r="Q253" s="109"/>
      <c r="R253" s="122">
        <v>3941</v>
      </c>
      <c r="S253" s="128">
        <v>9749.4</v>
      </c>
    </row>
    <row r="254" spans="1:19" x14ac:dyDescent="0.2">
      <c r="A254">
        <v>3757</v>
      </c>
      <c r="B254" s="130"/>
      <c r="J254" s="82">
        <v>3962</v>
      </c>
      <c r="K254" s="101">
        <v>8259.9699999999993</v>
      </c>
      <c r="O254"/>
      <c r="Q254" s="109"/>
      <c r="R254" s="122">
        <v>3954</v>
      </c>
      <c r="S254" s="128">
        <v>611.4</v>
      </c>
    </row>
    <row r="255" spans="1:19" x14ac:dyDescent="0.2">
      <c r="A255">
        <v>3758</v>
      </c>
      <c r="B255" s="130"/>
      <c r="J255" s="84">
        <v>3967</v>
      </c>
      <c r="K255" s="101">
        <v>5841.29</v>
      </c>
      <c r="O255"/>
      <c r="Q255" s="109"/>
      <c r="R255" s="122">
        <v>3955</v>
      </c>
      <c r="S255" s="128">
        <v>5338.15</v>
      </c>
    </row>
    <row r="256" spans="1:19" x14ac:dyDescent="0.2">
      <c r="A256">
        <v>3760</v>
      </c>
      <c r="B256" s="130"/>
      <c r="J256" s="82">
        <v>3995</v>
      </c>
      <c r="K256" s="101">
        <v>5292.11</v>
      </c>
      <c r="O256"/>
      <c r="Q256" s="109"/>
      <c r="R256" s="122">
        <v>3962</v>
      </c>
      <c r="S256" s="128">
        <v>11799.949999999999</v>
      </c>
    </row>
    <row r="257" spans="1:19" x14ac:dyDescent="0.25">
      <c r="A257">
        <v>3761</v>
      </c>
      <c r="B257" s="130"/>
      <c r="J257"/>
      <c r="K257" s="93">
        <f>SUM(K2:K256)</f>
        <v>1637729.2700000005</v>
      </c>
      <c r="O257"/>
      <c r="R257" s="122">
        <v>3967</v>
      </c>
      <c r="S257" s="128">
        <v>8344.7000000000007</v>
      </c>
    </row>
    <row r="258" spans="1:19" x14ac:dyDescent="0.2">
      <c r="A258">
        <v>3763</v>
      </c>
      <c r="B258" s="130"/>
      <c r="J258"/>
      <c r="K258" s="103"/>
      <c r="O258"/>
      <c r="R258" s="122">
        <v>3995</v>
      </c>
      <c r="S258" s="128">
        <v>7560.15</v>
      </c>
    </row>
    <row r="259" spans="1:19" x14ac:dyDescent="0.2">
      <c r="A259">
        <v>3765</v>
      </c>
      <c r="B259" s="130"/>
      <c r="J259"/>
      <c r="K259" s="103"/>
      <c r="O259"/>
    </row>
    <row r="260" spans="1:19" x14ac:dyDescent="0.2">
      <c r="A260">
        <v>3766</v>
      </c>
      <c r="B260" s="130"/>
      <c r="J260" s="111"/>
      <c r="K260" s="112"/>
      <c r="L260" s="113"/>
      <c r="M260" s="113"/>
      <c r="O260"/>
    </row>
    <row r="261" spans="1:19" x14ac:dyDescent="0.2">
      <c r="A261">
        <v>3768</v>
      </c>
      <c r="B261" s="130"/>
      <c r="J261" s="111"/>
      <c r="K261" s="112"/>
      <c r="L261" s="113"/>
      <c r="M261" s="113"/>
      <c r="O261"/>
    </row>
    <row r="262" spans="1:19" x14ac:dyDescent="0.2">
      <c r="A262">
        <v>3776</v>
      </c>
      <c r="B262" s="130"/>
      <c r="J262" s="111"/>
      <c r="K262" s="112"/>
      <c r="L262" s="113"/>
      <c r="M262" s="113"/>
      <c r="O262"/>
    </row>
    <row r="263" spans="1:19" x14ac:dyDescent="0.2">
      <c r="A263">
        <v>3783</v>
      </c>
      <c r="B263" s="130"/>
      <c r="J263" s="111"/>
      <c r="K263" s="112"/>
      <c r="L263" s="113"/>
      <c r="M263" s="113"/>
      <c r="O263"/>
    </row>
    <row r="264" spans="1:19" x14ac:dyDescent="0.25">
      <c r="A264">
        <v>3786</v>
      </c>
      <c r="B264" s="130"/>
      <c r="J264" s="111"/>
      <c r="K264" s="114"/>
      <c r="L264" s="113"/>
      <c r="M264" s="113"/>
      <c r="O264"/>
    </row>
    <row r="265" spans="1:19" x14ac:dyDescent="0.2">
      <c r="A265">
        <v>3796</v>
      </c>
      <c r="B265" s="130"/>
      <c r="J265" s="111"/>
      <c r="K265" s="115"/>
      <c r="L265" s="113"/>
      <c r="M265" s="113"/>
      <c r="O265"/>
    </row>
    <row r="266" spans="1:19" x14ac:dyDescent="0.2">
      <c r="A266">
        <v>3808</v>
      </c>
      <c r="B266" s="130"/>
      <c r="J266" s="111"/>
      <c r="K266" s="112"/>
      <c r="L266" s="113"/>
      <c r="M266" s="113"/>
      <c r="O266"/>
    </row>
    <row r="267" spans="1:19" x14ac:dyDescent="0.2">
      <c r="A267">
        <v>3815</v>
      </c>
      <c r="B267" s="130"/>
      <c r="J267" s="111"/>
      <c r="K267" s="111"/>
      <c r="L267" s="116"/>
      <c r="M267" s="113"/>
      <c r="O267"/>
    </row>
    <row r="268" spans="1:19" x14ac:dyDescent="0.2">
      <c r="A268">
        <v>3816</v>
      </c>
      <c r="B268" s="130"/>
      <c r="J268" s="111"/>
      <c r="K268" s="111"/>
      <c r="L268" s="116"/>
      <c r="M268" s="113"/>
      <c r="O268"/>
    </row>
    <row r="269" spans="1:19" x14ac:dyDescent="0.2">
      <c r="A269">
        <v>3826</v>
      </c>
      <c r="B269" s="130"/>
      <c r="J269" s="111"/>
      <c r="K269" s="111"/>
      <c r="L269" s="117"/>
      <c r="M269" s="113"/>
      <c r="O269"/>
    </row>
    <row r="270" spans="1:19" x14ac:dyDescent="0.2">
      <c r="A270">
        <v>3827</v>
      </c>
      <c r="B270" s="130"/>
      <c r="J270" s="111"/>
      <c r="K270" s="111"/>
      <c r="L270" s="117"/>
      <c r="M270" s="113"/>
      <c r="O270"/>
    </row>
    <row r="271" spans="1:19" x14ac:dyDescent="0.2">
      <c r="A271">
        <v>3830</v>
      </c>
      <c r="B271" s="130"/>
      <c r="J271" s="111"/>
      <c r="K271" s="112"/>
      <c r="L271" s="113"/>
      <c r="M271" s="113"/>
      <c r="O271"/>
    </row>
    <row r="272" spans="1:19" x14ac:dyDescent="0.2">
      <c r="A272">
        <v>3832</v>
      </c>
      <c r="B272" s="130"/>
      <c r="J272" s="111"/>
      <c r="K272" s="112"/>
      <c r="L272" s="113"/>
      <c r="M272" s="113"/>
      <c r="O272"/>
    </row>
    <row r="273" spans="1:15" x14ac:dyDescent="0.2">
      <c r="A273">
        <v>3835</v>
      </c>
      <c r="B273" s="130"/>
      <c r="J273"/>
      <c r="K273" s="103"/>
      <c r="O273"/>
    </row>
    <row r="274" spans="1:15" x14ac:dyDescent="0.2">
      <c r="A274">
        <v>3838</v>
      </c>
      <c r="B274" s="130"/>
      <c r="J274"/>
      <c r="K274" s="103"/>
      <c r="O274"/>
    </row>
    <row r="275" spans="1:15" x14ac:dyDescent="0.2">
      <c r="A275">
        <v>3844</v>
      </c>
      <c r="B275" s="130"/>
      <c r="J275"/>
      <c r="K275" s="103"/>
      <c r="O275"/>
    </row>
    <row r="276" spans="1:15" x14ac:dyDescent="0.2">
      <c r="A276">
        <v>3846</v>
      </c>
      <c r="B276" s="130"/>
      <c r="J276"/>
      <c r="K276" s="103"/>
      <c r="O276"/>
    </row>
    <row r="277" spans="1:15" x14ac:dyDescent="0.2">
      <c r="A277">
        <v>3851</v>
      </c>
      <c r="B277" s="130"/>
      <c r="J277"/>
      <c r="K277" s="103"/>
      <c r="O277"/>
    </row>
    <row r="278" spans="1:15" x14ac:dyDescent="0.2">
      <c r="A278">
        <v>3853</v>
      </c>
      <c r="B278" s="130"/>
      <c r="J278"/>
      <c r="K278" s="103"/>
      <c r="O278"/>
    </row>
    <row r="279" spans="1:15" x14ac:dyDescent="0.2">
      <c r="A279">
        <v>3896</v>
      </c>
      <c r="B279" s="130"/>
      <c r="J279"/>
      <c r="K279" s="103"/>
      <c r="O279"/>
    </row>
    <row r="280" spans="1:15" x14ac:dyDescent="0.2">
      <c r="A280">
        <v>3903</v>
      </c>
      <c r="B280" s="130"/>
      <c r="J280"/>
      <c r="K280" s="103"/>
      <c r="O280"/>
    </row>
    <row r="281" spans="1:15" x14ac:dyDescent="0.2">
      <c r="A281">
        <v>3923</v>
      </c>
      <c r="B281" s="130"/>
      <c r="J281"/>
      <c r="K281" s="103"/>
      <c r="O281"/>
    </row>
    <row r="282" spans="1:15" x14ac:dyDescent="0.2">
      <c r="A282">
        <v>3941</v>
      </c>
      <c r="B282" s="130"/>
      <c r="J282"/>
      <c r="K282" s="103"/>
      <c r="O282"/>
    </row>
    <row r="283" spans="1:15" x14ac:dyDescent="0.2">
      <c r="A283">
        <v>3954</v>
      </c>
      <c r="B283" s="130"/>
      <c r="J283"/>
      <c r="K283" s="103"/>
      <c r="O283"/>
    </row>
    <row r="284" spans="1:15" x14ac:dyDescent="0.2">
      <c r="A284">
        <v>3955</v>
      </c>
      <c r="B284" s="130"/>
      <c r="J284"/>
      <c r="K284" s="103"/>
      <c r="O284"/>
    </row>
    <row r="285" spans="1:15" x14ac:dyDescent="0.2">
      <c r="A285">
        <v>3962</v>
      </c>
      <c r="B285" s="130"/>
      <c r="J285"/>
      <c r="K285" s="103"/>
      <c r="O285"/>
    </row>
    <row r="286" spans="1:15" x14ac:dyDescent="0.2">
      <c r="A286">
        <v>3967</v>
      </c>
      <c r="B286" s="130"/>
      <c r="J286"/>
      <c r="K286" s="103"/>
      <c r="O286"/>
    </row>
    <row r="287" spans="1:15" x14ac:dyDescent="0.2">
      <c r="A287">
        <v>3995</v>
      </c>
      <c r="B287" s="130"/>
      <c r="J287"/>
      <c r="K287" s="103"/>
      <c r="O287"/>
    </row>
    <row r="288" spans="1:15" x14ac:dyDescent="0.2">
      <c r="J288"/>
      <c r="K288" s="103"/>
      <c r="O288"/>
    </row>
    <row r="289" spans="10:15" x14ac:dyDescent="0.2">
      <c r="J289"/>
      <c r="K289" s="103"/>
      <c r="O289"/>
    </row>
    <row r="290" spans="10:15" x14ac:dyDescent="0.2">
      <c r="J290"/>
      <c r="K290" s="103"/>
      <c r="O290"/>
    </row>
    <row r="291" spans="10:15" x14ac:dyDescent="0.2">
      <c r="J291"/>
      <c r="K291" s="103"/>
      <c r="O291"/>
    </row>
    <row r="292" spans="10:15" x14ac:dyDescent="0.2">
      <c r="J292"/>
      <c r="K292" s="103"/>
      <c r="O292"/>
    </row>
    <row r="293" spans="10:15" x14ac:dyDescent="0.2">
      <c r="J293"/>
      <c r="K293" s="103"/>
      <c r="O293"/>
    </row>
    <row r="294" spans="10:15" x14ac:dyDescent="0.2">
      <c r="J294"/>
      <c r="K294" s="103"/>
      <c r="O294"/>
    </row>
    <row r="295" spans="10:15" x14ac:dyDescent="0.2">
      <c r="J295"/>
      <c r="K295" s="103"/>
      <c r="O295"/>
    </row>
    <row r="296" spans="10:15" x14ac:dyDescent="0.2">
      <c r="J296"/>
      <c r="K296" s="103"/>
      <c r="O296"/>
    </row>
    <row r="297" spans="10:15" x14ac:dyDescent="0.2">
      <c r="J297"/>
      <c r="K297" s="103"/>
      <c r="O297"/>
    </row>
    <row r="298" spans="10:15" x14ac:dyDescent="0.2">
      <c r="J298"/>
      <c r="K298" s="103"/>
      <c r="O298"/>
    </row>
    <row r="299" spans="10:15" x14ac:dyDescent="0.2">
      <c r="J299"/>
      <c r="K299" s="103"/>
      <c r="O299"/>
    </row>
    <row r="300" spans="10:15" x14ac:dyDescent="0.2">
      <c r="J300"/>
      <c r="K300" s="103"/>
      <c r="O300"/>
    </row>
    <row r="301" spans="10:15" x14ac:dyDescent="0.2">
      <c r="J301"/>
      <c r="K301" s="103"/>
      <c r="O301"/>
    </row>
    <row r="302" spans="10:15" x14ac:dyDescent="0.2">
      <c r="J302"/>
      <c r="K302" s="103"/>
      <c r="O302"/>
    </row>
    <row r="303" spans="10:15" x14ac:dyDescent="0.2">
      <c r="J303"/>
      <c r="K303" s="103"/>
      <c r="O303"/>
    </row>
    <row r="304" spans="10:15" x14ac:dyDescent="0.2">
      <c r="J304"/>
      <c r="K304" s="103"/>
      <c r="O304"/>
    </row>
    <row r="305" spans="10:15" x14ac:dyDescent="0.2">
      <c r="J305"/>
      <c r="K305" s="103"/>
      <c r="O305"/>
    </row>
    <row r="306" spans="10:15" x14ac:dyDescent="0.2">
      <c r="J306"/>
      <c r="K306" s="103"/>
      <c r="O306"/>
    </row>
    <row r="307" spans="10:15" x14ac:dyDescent="0.2">
      <c r="J307"/>
      <c r="K307" s="103"/>
      <c r="O307"/>
    </row>
    <row r="308" spans="10:15" x14ac:dyDescent="0.2">
      <c r="J308"/>
      <c r="K308" s="103"/>
      <c r="O308"/>
    </row>
    <row r="309" spans="10:15" x14ac:dyDescent="0.2">
      <c r="J309"/>
      <c r="K309" s="103"/>
      <c r="O309"/>
    </row>
    <row r="310" spans="10:15" x14ac:dyDescent="0.2">
      <c r="J310"/>
      <c r="K310" s="103"/>
      <c r="O310"/>
    </row>
    <row r="311" spans="10:15" x14ac:dyDescent="0.2">
      <c r="J311"/>
      <c r="K311" s="103"/>
      <c r="O311"/>
    </row>
    <row r="312" spans="10:15" x14ac:dyDescent="0.2">
      <c r="J312"/>
      <c r="K312" s="103"/>
      <c r="O312"/>
    </row>
    <row r="313" spans="10:15" x14ac:dyDescent="0.2">
      <c r="J313"/>
      <c r="K313" s="103"/>
      <c r="O313"/>
    </row>
    <row r="314" spans="10:15" x14ac:dyDescent="0.2">
      <c r="J314"/>
      <c r="K314" s="103"/>
      <c r="O314"/>
    </row>
    <row r="315" spans="10:15" x14ac:dyDescent="0.2">
      <c r="J315"/>
      <c r="K315" s="103"/>
      <c r="O315"/>
    </row>
    <row r="316" spans="10:15" x14ac:dyDescent="0.2">
      <c r="J316"/>
      <c r="K316" s="103"/>
      <c r="O316"/>
    </row>
    <row r="317" spans="10:15" x14ac:dyDescent="0.2">
      <c r="J317"/>
      <c r="K317" s="103"/>
      <c r="O317"/>
    </row>
    <row r="318" spans="10:15" x14ac:dyDescent="0.2">
      <c r="J318"/>
      <c r="K318" s="103"/>
      <c r="O318"/>
    </row>
    <row r="319" spans="10:15" x14ac:dyDescent="0.2">
      <c r="J319"/>
      <c r="K319" s="103"/>
      <c r="O319"/>
    </row>
    <row r="320" spans="10:15" x14ac:dyDescent="0.2">
      <c r="J320"/>
      <c r="K320" s="103"/>
      <c r="O320"/>
    </row>
    <row r="321" spans="10:15" x14ac:dyDescent="0.2">
      <c r="J321"/>
      <c r="K321" s="103"/>
      <c r="O321"/>
    </row>
    <row r="322" spans="10:15" x14ac:dyDescent="0.2">
      <c r="J322"/>
      <c r="K322" s="103"/>
      <c r="O322"/>
    </row>
    <row r="323" spans="10:15" x14ac:dyDescent="0.2">
      <c r="J323"/>
      <c r="K323" s="103"/>
      <c r="O323"/>
    </row>
    <row r="324" spans="10:15" x14ac:dyDescent="0.2">
      <c r="J324"/>
      <c r="K324" s="103"/>
      <c r="O324"/>
    </row>
    <row r="325" spans="10:15" x14ac:dyDescent="0.2">
      <c r="J325"/>
      <c r="K325" s="103"/>
      <c r="O325"/>
    </row>
    <row r="326" spans="10:15" x14ac:dyDescent="0.2">
      <c r="J326"/>
      <c r="K326" s="103"/>
      <c r="O326"/>
    </row>
    <row r="327" spans="10:15" x14ac:dyDescent="0.2">
      <c r="J327"/>
      <c r="K327" s="103"/>
      <c r="O327"/>
    </row>
    <row r="328" spans="10:15" x14ac:dyDescent="0.2">
      <c r="J328"/>
      <c r="K328" s="103"/>
      <c r="O328"/>
    </row>
    <row r="329" spans="10:15" x14ac:dyDescent="0.2">
      <c r="J329"/>
      <c r="K329" s="103"/>
      <c r="O329"/>
    </row>
    <row r="330" spans="10:15" x14ac:dyDescent="0.2">
      <c r="J330"/>
      <c r="K330" s="103"/>
      <c r="O330"/>
    </row>
    <row r="331" spans="10:15" x14ac:dyDescent="0.2">
      <c r="J331"/>
      <c r="K331" s="103"/>
      <c r="O331"/>
    </row>
    <row r="332" spans="10:15" x14ac:dyDescent="0.2">
      <c r="J332"/>
      <c r="K332" s="103"/>
      <c r="O332"/>
    </row>
    <row r="333" spans="10:15" x14ac:dyDescent="0.2">
      <c r="J333"/>
      <c r="K333" s="103"/>
      <c r="O333"/>
    </row>
    <row r="334" spans="10:15" x14ac:dyDescent="0.2">
      <c r="J334"/>
      <c r="K334" s="103"/>
      <c r="O334"/>
    </row>
    <row r="335" spans="10:15" x14ac:dyDescent="0.2">
      <c r="J335"/>
      <c r="K335" s="103"/>
      <c r="O335"/>
    </row>
    <row r="336" spans="10:15" x14ac:dyDescent="0.2">
      <c r="J336"/>
      <c r="K336" s="103"/>
      <c r="O336"/>
    </row>
    <row r="337" spans="10:15" x14ac:dyDescent="0.2">
      <c r="J337"/>
      <c r="K337" s="103"/>
      <c r="O337"/>
    </row>
    <row r="338" spans="10:15" x14ac:dyDescent="0.2">
      <c r="J338"/>
      <c r="K338" s="103"/>
      <c r="O338"/>
    </row>
    <row r="339" spans="10:15" x14ac:dyDescent="0.2">
      <c r="J339"/>
      <c r="K339" s="103"/>
      <c r="O339"/>
    </row>
    <row r="340" spans="10:15" x14ac:dyDescent="0.2">
      <c r="J340"/>
      <c r="K340" s="103"/>
      <c r="O340"/>
    </row>
    <row r="341" spans="10:15" x14ac:dyDescent="0.2">
      <c r="J341"/>
      <c r="K341" s="103"/>
      <c r="O341"/>
    </row>
    <row r="342" spans="10:15" x14ac:dyDescent="0.2">
      <c r="J342"/>
      <c r="K342" s="103"/>
      <c r="O342"/>
    </row>
    <row r="343" spans="10:15" x14ac:dyDescent="0.2">
      <c r="J343"/>
      <c r="K343" s="103"/>
      <c r="O343"/>
    </row>
    <row r="344" spans="10:15" x14ac:dyDescent="0.2">
      <c r="J344"/>
      <c r="K344" s="103"/>
      <c r="O344"/>
    </row>
    <row r="345" spans="10:15" x14ac:dyDescent="0.2">
      <c r="J345"/>
      <c r="K345" s="103"/>
      <c r="O345"/>
    </row>
    <row r="346" spans="10:15" x14ac:dyDescent="0.2">
      <c r="J346"/>
      <c r="K346" s="103"/>
      <c r="O346"/>
    </row>
    <row r="347" spans="10:15" x14ac:dyDescent="0.2">
      <c r="J347"/>
      <c r="K347" s="103"/>
      <c r="O347"/>
    </row>
    <row r="348" spans="10:15" x14ac:dyDescent="0.2">
      <c r="J348"/>
      <c r="K348" s="103"/>
      <c r="O348"/>
    </row>
    <row r="349" spans="10:15" x14ac:dyDescent="0.2">
      <c r="J349"/>
      <c r="K349" s="103"/>
      <c r="O349"/>
    </row>
    <row r="350" spans="10:15" x14ac:dyDescent="0.2">
      <c r="J350"/>
      <c r="K350" s="103"/>
      <c r="O350"/>
    </row>
    <row r="351" spans="10:15" x14ac:dyDescent="0.2">
      <c r="J351"/>
      <c r="K351" s="103"/>
      <c r="O351"/>
    </row>
    <row r="352" spans="10:15" x14ac:dyDescent="0.2">
      <c r="J352"/>
      <c r="K352" s="103"/>
      <c r="O352"/>
    </row>
    <row r="353" spans="10:15" x14ac:dyDescent="0.2">
      <c r="J353"/>
      <c r="K353" s="103"/>
      <c r="O353"/>
    </row>
    <row r="354" spans="10:15" x14ac:dyDescent="0.2">
      <c r="J354"/>
      <c r="K354" s="103"/>
      <c r="O354"/>
    </row>
    <row r="355" spans="10:15" x14ac:dyDescent="0.2">
      <c r="J355"/>
      <c r="K355" s="103"/>
      <c r="O355"/>
    </row>
    <row r="356" spans="10:15" x14ac:dyDescent="0.2">
      <c r="J356"/>
      <c r="K356" s="103"/>
      <c r="O356"/>
    </row>
    <row r="357" spans="10:15" x14ac:dyDescent="0.2">
      <c r="J357"/>
      <c r="K357" s="103"/>
      <c r="O357"/>
    </row>
    <row r="358" spans="10:15" x14ac:dyDescent="0.2">
      <c r="J358"/>
      <c r="K358" s="103"/>
      <c r="O358"/>
    </row>
    <row r="359" spans="10:15" x14ac:dyDescent="0.2">
      <c r="J359"/>
      <c r="K359" s="103"/>
      <c r="O359"/>
    </row>
    <row r="360" spans="10:15" x14ac:dyDescent="0.2">
      <c r="J360"/>
      <c r="K360" s="103"/>
      <c r="O360"/>
    </row>
    <row r="361" spans="10:15" x14ac:dyDescent="0.2">
      <c r="J361"/>
      <c r="K361" s="103"/>
      <c r="O361"/>
    </row>
    <row r="362" spans="10:15" x14ac:dyDescent="0.2">
      <c r="J362"/>
      <c r="K362" s="103"/>
      <c r="O362"/>
    </row>
    <row r="363" spans="10:15" x14ac:dyDescent="0.2">
      <c r="J363"/>
      <c r="K363" s="103"/>
      <c r="O363"/>
    </row>
    <row r="364" spans="10:15" x14ac:dyDescent="0.2">
      <c r="J364"/>
      <c r="K364" s="103"/>
      <c r="O364"/>
    </row>
    <row r="365" spans="10:15" x14ac:dyDescent="0.2">
      <c r="J365"/>
      <c r="K365" s="103"/>
      <c r="O365"/>
    </row>
    <row r="366" spans="10:15" x14ac:dyDescent="0.2">
      <c r="J366"/>
      <c r="K366" s="103"/>
      <c r="O366"/>
    </row>
    <row r="367" spans="10:15" x14ac:dyDescent="0.2">
      <c r="J367"/>
      <c r="K367" s="103"/>
      <c r="O367"/>
    </row>
    <row r="368" spans="10:15" x14ac:dyDescent="0.2">
      <c r="J368"/>
      <c r="K368" s="103"/>
      <c r="O368"/>
    </row>
    <row r="369" spans="10:15" x14ac:dyDescent="0.2">
      <c r="J369"/>
      <c r="K369" s="103"/>
      <c r="O369"/>
    </row>
    <row r="370" spans="10:15" x14ac:dyDescent="0.2">
      <c r="J370"/>
      <c r="K370" s="103"/>
      <c r="O370"/>
    </row>
    <row r="371" spans="10:15" x14ac:dyDescent="0.2">
      <c r="J371"/>
      <c r="K371" s="103"/>
      <c r="O371"/>
    </row>
    <row r="372" spans="10:15" x14ac:dyDescent="0.2">
      <c r="J372"/>
      <c r="K372" s="103"/>
      <c r="O372"/>
    </row>
    <row r="373" spans="10:15" x14ac:dyDescent="0.2">
      <c r="J373"/>
      <c r="K373" s="103"/>
      <c r="O373"/>
    </row>
    <row r="374" spans="10:15" x14ac:dyDescent="0.2">
      <c r="J374"/>
      <c r="K374" s="103"/>
      <c r="O374"/>
    </row>
    <row r="375" spans="10:15" x14ac:dyDescent="0.2">
      <c r="J375"/>
      <c r="K375" s="103"/>
      <c r="O375"/>
    </row>
    <row r="376" spans="10:15" x14ac:dyDescent="0.2">
      <c r="J376"/>
      <c r="K376" s="103"/>
      <c r="O376"/>
    </row>
    <row r="377" spans="10:15" x14ac:dyDescent="0.2">
      <c r="J377"/>
      <c r="K377" s="103"/>
      <c r="O377"/>
    </row>
    <row r="378" spans="10:15" x14ac:dyDescent="0.2">
      <c r="J378"/>
      <c r="K378" s="103"/>
      <c r="O378"/>
    </row>
    <row r="379" spans="10:15" x14ac:dyDescent="0.2">
      <c r="J379"/>
      <c r="K379" s="103"/>
      <c r="O379"/>
    </row>
    <row r="380" spans="10:15" x14ac:dyDescent="0.2">
      <c r="J380"/>
      <c r="K380" s="103"/>
      <c r="O380"/>
    </row>
    <row r="381" spans="10:15" x14ac:dyDescent="0.2">
      <c r="J381"/>
      <c r="K381" s="103"/>
      <c r="O381"/>
    </row>
    <row r="382" spans="10:15" x14ac:dyDescent="0.2">
      <c r="J382"/>
      <c r="K382" s="103"/>
      <c r="O382"/>
    </row>
    <row r="383" spans="10:15" x14ac:dyDescent="0.2">
      <c r="J383"/>
      <c r="K383" s="103"/>
      <c r="O383"/>
    </row>
    <row r="384" spans="10:15" x14ac:dyDescent="0.2">
      <c r="J384"/>
      <c r="K384" s="103"/>
      <c r="O384"/>
    </row>
    <row r="385" spans="10:15" x14ac:dyDescent="0.2">
      <c r="J385"/>
      <c r="K385" s="103"/>
      <c r="O385"/>
    </row>
    <row r="386" spans="10:15" x14ac:dyDescent="0.2">
      <c r="J386"/>
      <c r="K386" s="103"/>
      <c r="O386"/>
    </row>
    <row r="387" spans="10:15" x14ac:dyDescent="0.2">
      <c r="J387"/>
      <c r="K387" s="103"/>
      <c r="O387"/>
    </row>
    <row r="388" spans="10:15" x14ac:dyDescent="0.2">
      <c r="J388"/>
      <c r="K388" s="103"/>
      <c r="O388"/>
    </row>
    <row r="389" spans="10:15" x14ac:dyDescent="0.2">
      <c r="J389"/>
      <c r="K389" s="103"/>
      <c r="O389"/>
    </row>
    <row r="390" spans="10:15" x14ac:dyDescent="0.2">
      <c r="J390"/>
      <c r="K390" s="103"/>
      <c r="O390"/>
    </row>
    <row r="391" spans="10:15" x14ac:dyDescent="0.2">
      <c r="J391"/>
      <c r="K391" s="103"/>
      <c r="O391"/>
    </row>
    <row r="392" spans="10:15" x14ac:dyDescent="0.2">
      <c r="J392"/>
      <c r="K392" s="103"/>
      <c r="O392"/>
    </row>
    <row r="393" spans="10:15" x14ac:dyDescent="0.2">
      <c r="J393"/>
      <c r="K393" s="103"/>
      <c r="O393"/>
    </row>
    <row r="394" spans="10:15" x14ac:dyDescent="0.2">
      <c r="J394"/>
      <c r="K394" s="103"/>
      <c r="O394"/>
    </row>
    <row r="395" spans="10:15" x14ac:dyDescent="0.2">
      <c r="J395"/>
      <c r="K395" s="103"/>
      <c r="O395"/>
    </row>
    <row r="396" spans="10:15" x14ac:dyDescent="0.2">
      <c r="J396"/>
      <c r="K396" s="103"/>
      <c r="O396"/>
    </row>
    <row r="397" spans="10:15" x14ac:dyDescent="0.2">
      <c r="J397"/>
      <c r="K397" s="103"/>
      <c r="O397"/>
    </row>
    <row r="398" spans="10:15" x14ac:dyDescent="0.2">
      <c r="J398"/>
      <c r="K398" s="103"/>
      <c r="O398"/>
    </row>
    <row r="399" spans="10:15" x14ac:dyDescent="0.2">
      <c r="J399"/>
      <c r="K399" s="103"/>
      <c r="O399"/>
    </row>
    <row r="400" spans="10:15" x14ac:dyDescent="0.2">
      <c r="J400"/>
      <c r="K400" s="103"/>
      <c r="O400"/>
    </row>
    <row r="401" spans="10:15" x14ac:dyDescent="0.2">
      <c r="J401"/>
      <c r="K401" s="103"/>
      <c r="O401"/>
    </row>
    <row r="402" spans="10:15" x14ac:dyDescent="0.2">
      <c r="J402"/>
      <c r="K402" s="103"/>
      <c r="O402"/>
    </row>
    <row r="403" spans="10:15" x14ac:dyDescent="0.2">
      <c r="J403"/>
      <c r="K403" s="103"/>
      <c r="O403"/>
    </row>
    <row r="404" spans="10:15" x14ac:dyDescent="0.2">
      <c r="J404"/>
      <c r="K404" s="103"/>
      <c r="O404"/>
    </row>
    <row r="405" spans="10:15" x14ac:dyDescent="0.2">
      <c r="J405"/>
      <c r="K405" s="103"/>
      <c r="O405"/>
    </row>
    <row r="406" spans="10:15" x14ac:dyDescent="0.2">
      <c r="J406"/>
      <c r="K406" s="103"/>
      <c r="O406"/>
    </row>
    <row r="407" spans="10:15" x14ac:dyDescent="0.2">
      <c r="J407" s="82">
        <v>3786</v>
      </c>
      <c r="K407" s="105"/>
      <c r="O407"/>
    </row>
    <row r="408" spans="10:15" x14ac:dyDescent="0.2">
      <c r="J408" s="82">
        <v>3796</v>
      </c>
      <c r="K408" s="105"/>
      <c r="O408"/>
    </row>
    <row r="409" spans="10:15" x14ac:dyDescent="0.2">
      <c r="J409" s="82">
        <v>3808</v>
      </c>
      <c r="K409" s="105"/>
      <c r="O409"/>
    </row>
    <row r="410" spans="10:15" x14ac:dyDescent="0.2">
      <c r="J410" s="82">
        <v>3815</v>
      </c>
      <c r="K410" s="105"/>
      <c r="O410"/>
    </row>
    <row r="411" spans="10:15" x14ac:dyDescent="0.2">
      <c r="J411" s="97">
        <v>3816</v>
      </c>
      <c r="K411" s="105"/>
      <c r="O411"/>
    </row>
    <row r="412" spans="10:15" x14ac:dyDescent="0.2">
      <c r="J412" s="82">
        <v>3826</v>
      </c>
      <c r="K412" s="105"/>
      <c r="O412"/>
    </row>
    <row r="413" spans="10:15" x14ac:dyDescent="0.2">
      <c r="J413" s="82">
        <v>3827</v>
      </c>
      <c r="K413" s="105"/>
      <c r="O413"/>
    </row>
    <row r="414" spans="10:15" x14ac:dyDescent="0.2">
      <c r="J414" s="97">
        <v>3830</v>
      </c>
      <c r="K414" s="105"/>
      <c r="O414"/>
    </row>
    <row r="415" spans="10:15" x14ac:dyDescent="0.2">
      <c r="J415" s="82">
        <v>3832</v>
      </c>
      <c r="K415" s="105"/>
      <c r="O415"/>
    </row>
    <row r="416" spans="10:15" x14ac:dyDescent="0.2">
      <c r="J416" s="97">
        <v>3835</v>
      </c>
      <c r="K416" s="105"/>
      <c r="O416"/>
    </row>
    <row r="417" spans="10:15" x14ac:dyDescent="0.2">
      <c r="J417" s="82">
        <v>3838</v>
      </c>
      <c r="K417" s="105"/>
      <c r="O417"/>
    </row>
    <row r="418" spans="10:15" x14ac:dyDescent="0.2">
      <c r="J418" s="82">
        <v>3844</v>
      </c>
      <c r="K418" s="105"/>
      <c r="O418"/>
    </row>
    <row r="419" spans="10:15" x14ac:dyDescent="0.2">
      <c r="J419" s="82">
        <v>3846</v>
      </c>
      <c r="K419" s="105"/>
      <c r="O419"/>
    </row>
    <row r="420" spans="10:15" x14ac:dyDescent="0.2">
      <c r="J420" s="97">
        <v>3851</v>
      </c>
      <c r="K420" s="105"/>
      <c r="O420"/>
    </row>
    <row r="421" spans="10:15" x14ac:dyDescent="0.2">
      <c r="J421" s="97">
        <v>3853</v>
      </c>
      <c r="K421" s="105"/>
      <c r="O421"/>
    </row>
    <row r="422" spans="10:15" x14ac:dyDescent="0.2">
      <c r="J422" s="97">
        <v>3868</v>
      </c>
      <c r="K422" s="105"/>
      <c r="O422"/>
    </row>
    <row r="423" spans="10:15" x14ac:dyDescent="0.2">
      <c r="J423" s="82">
        <v>3896</v>
      </c>
      <c r="K423" s="105"/>
      <c r="O423"/>
    </row>
    <row r="424" spans="10:15" x14ac:dyDescent="0.2">
      <c r="J424" s="83">
        <v>3903</v>
      </c>
      <c r="K424" s="105"/>
      <c r="O424"/>
    </row>
    <row r="425" spans="10:15" x14ac:dyDescent="0.2">
      <c r="J425" s="82">
        <v>3923</v>
      </c>
      <c r="K425" s="105"/>
      <c r="O425"/>
    </row>
    <row r="426" spans="10:15" x14ac:dyDescent="0.2">
      <c r="J426" s="82">
        <v>3941</v>
      </c>
      <c r="K426" s="105"/>
      <c r="O426"/>
    </row>
    <row r="427" spans="10:15" x14ac:dyDescent="0.2">
      <c r="J427" s="82">
        <v>3954</v>
      </c>
      <c r="K427" s="105"/>
      <c r="O427"/>
    </row>
    <row r="428" spans="10:15" x14ac:dyDescent="0.2">
      <c r="J428" s="82">
        <v>3955</v>
      </c>
      <c r="K428" s="105"/>
      <c r="O428"/>
    </row>
    <row r="429" spans="10:15" x14ac:dyDescent="0.2">
      <c r="J429" s="82">
        <v>3962</v>
      </c>
      <c r="K429" s="105"/>
      <c r="O429"/>
    </row>
    <row r="430" spans="10:15" x14ac:dyDescent="0.2">
      <c r="J430" s="84">
        <v>3967</v>
      </c>
      <c r="K430" s="105"/>
      <c r="O430"/>
    </row>
    <row r="431" spans="10:15" x14ac:dyDescent="0.2">
      <c r="J431" s="98">
        <v>3995</v>
      </c>
      <c r="K431" s="106"/>
      <c r="O431"/>
    </row>
    <row r="432" spans="10:15" x14ac:dyDescent="0.2">
      <c r="K432" s="107"/>
      <c r="O432"/>
    </row>
    <row r="433" spans="10:15" x14ac:dyDescent="0.2">
      <c r="K433" s="107"/>
      <c r="O433"/>
    </row>
    <row r="434" spans="10:15" x14ac:dyDescent="0.2">
      <c r="K434" s="107"/>
      <c r="O434"/>
    </row>
    <row r="435" spans="10:15" x14ac:dyDescent="0.2">
      <c r="K435" s="107"/>
      <c r="O435"/>
    </row>
    <row r="436" spans="10:15" x14ac:dyDescent="0.2">
      <c r="K436" s="107"/>
      <c r="O436"/>
    </row>
    <row r="437" spans="10:15" x14ac:dyDescent="0.2">
      <c r="K437" s="107"/>
      <c r="O437"/>
    </row>
    <row r="438" spans="10:15" x14ac:dyDescent="0.2">
      <c r="K438" s="107"/>
      <c r="O438"/>
    </row>
    <row r="439" spans="10:15" x14ac:dyDescent="0.2">
      <c r="J439" s="100"/>
      <c r="O439"/>
    </row>
    <row r="440" spans="10:15" x14ac:dyDescent="0.2">
      <c r="O440"/>
    </row>
    <row r="441" spans="10:15" x14ac:dyDescent="0.2">
      <c r="O441"/>
    </row>
    <row r="442" spans="10:15" x14ac:dyDescent="0.2">
      <c r="O442"/>
    </row>
    <row r="443" spans="10:15" x14ac:dyDescent="0.2">
      <c r="O443"/>
    </row>
    <row r="444" spans="10:15" x14ac:dyDescent="0.2">
      <c r="O444"/>
    </row>
    <row r="445" spans="10:15" x14ac:dyDescent="0.2">
      <c r="O445"/>
    </row>
    <row r="446" spans="10:15" x14ac:dyDescent="0.2">
      <c r="O446"/>
    </row>
    <row r="447" spans="10:15" x14ac:dyDescent="0.2">
      <c r="O447"/>
    </row>
    <row r="448" spans="10:15" x14ac:dyDescent="0.2">
      <c r="O448"/>
    </row>
    <row r="449" spans="15:15" x14ac:dyDescent="0.2">
      <c r="O449"/>
    </row>
    <row r="450" spans="15:15" x14ac:dyDescent="0.2">
      <c r="O450"/>
    </row>
    <row r="451" spans="15:15" x14ac:dyDescent="0.2">
      <c r="O451"/>
    </row>
    <row r="452" spans="15:15" x14ac:dyDescent="0.2">
      <c r="O452"/>
    </row>
    <row r="453" spans="15:15" x14ac:dyDescent="0.2">
      <c r="O453"/>
    </row>
    <row r="454" spans="15:15" x14ac:dyDescent="0.2">
      <c r="O454"/>
    </row>
    <row r="455" spans="15:15" x14ac:dyDescent="0.2">
      <c r="O455"/>
    </row>
    <row r="456" spans="15:15" x14ac:dyDescent="0.2">
      <c r="O456"/>
    </row>
    <row r="457" spans="15:15" x14ac:dyDescent="0.2">
      <c r="O457"/>
    </row>
    <row r="458" spans="15:15" x14ac:dyDescent="0.2">
      <c r="O458"/>
    </row>
    <row r="459" spans="15:15" x14ac:dyDescent="0.2">
      <c r="O459"/>
    </row>
    <row r="460" spans="15:15" x14ac:dyDescent="0.2">
      <c r="O460"/>
    </row>
    <row r="461" spans="15:15" x14ac:dyDescent="0.2">
      <c r="O461"/>
    </row>
    <row r="462" spans="15:15" x14ac:dyDescent="0.2">
      <c r="O462"/>
    </row>
    <row r="463" spans="15:15" x14ac:dyDescent="0.2">
      <c r="O463"/>
    </row>
    <row r="464" spans="15:15" x14ac:dyDescent="0.2">
      <c r="O464"/>
    </row>
    <row r="465" spans="15:15" x14ac:dyDescent="0.2">
      <c r="O465"/>
    </row>
    <row r="466" spans="15:15" x14ac:dyDescent="0.2">
      <c r="O466"/>
    </row>
    <row r="467" spans="15:15" x14ac:dyDescent="0.2">
      <c r="O467"/>
    </row>
    <row r="468" spans="15:15" x14ac:dyDescent="0.2">
      <c r="O468"/>
    </row>
    <row r="469" spans="15:15" x14ac:dyDescent="0.2">
      <c r="O469"/>
    </row>
    <row r="470" spans="15:15" x14ac:dyDescent="0.2">
      <c r="O470"/>
    </row>
    <row r="471" spans="15:15" x14ac:dyDescent="0.2">
      <c r="O471"/>
    </row>
    <row r="472" spans="15:15" x14ac:dyDescent="0.2">
      <c r="O472"/>
    </row>
    <row r="473" spans="15:15" x14ac:dyDescent="0.2">
      <c r="O473"/>
    </row>
    <row r="474" spans="15:15" x14ac:dyDescent="0.2">
      <c r="O474"/>
    </row>
    <row r="475" spans="15:15" x14ac:dyDescent="0.2">
      <c r="O475"/>
    </row>
    <row r="476" spans="15:15" x14ac:dyDescent="0.2">
      <c r="O476"/>
    </row>
    <row r="477" spans="15:15" x14ac:dyDescent="0.2">
      <c r="O477"/>
    </row>
    <row r="478" spans="15:15" x14ac:dyDescent="0.2">
      <c r="O478"/>
    </row>
    <row r="479" spans="15:15" x14ac:dyDescent="0.2">
      <c r="O479"/>
    </row>
    <row r="480" spans="15:15" x14ac:dyDescent="0.2">
      <c r="O480"/>
    </row>
    <row r="481" spans="15:15" x14ac:dyDescent="0.2">
      <c r="O481"/>
    </row>
    <row r="482" spans="15:15" x14ac:dyDescent="0.2">
      <c r="O482"/>
    </row>
    <row r="483" spans="15:15" x14ac:dyDescent="0.2">
      <c r="O483"/>
    </row>
    <row r="484" spans="15:15" x14ac:dyDescent="0.2">
      <c r="O484"/>
    </row>
    <row r="485" spans="15:15" x14ac:dyDescent="0.2">
      <c r="O485"/>
    </row>
    <row r="486" spans="15:15" x14ac:dyDescent="0.2">
      <c r="O486"/>
    </row>
    <row r="487" spans="15:15" x14ac:dyDescent="0.2">
      <c r="O487"/>
    </row>
    <row r="488" spans="15:15" x14ac:dyDescent="0.2">
      <c r="O488"/>
    </row>
    <row r="489" spans="15:15" x14ac:dyDescent="0.2">
      <c r="O489"/>
    </row>
    <row r="490" spans="15:15" x14ac:dyDescent="0.2">
      <c r="O490"/>
    </row>
    <row r="491" spans="15:15" x14ac:dyDescent="0.2">
      <c r="O491"/>
    </row>
    <row r="492" spans="15:15" x14ac:dyDescent="0.2">
      <c r="O492"/>
    </row>
    <row r="493" spans="15:15" x14ac:dyDescent="0.2">
      <c r="O493"/>
    </row>
    <row r="494" spans="15:15" x14ac:dyDescent="0.2">
      <c r="O494"/>
    </row>
    <row r="495" spans="15:15" x14ac:dyDescent="0.2">
      <c r="O495"/>
    </row>
    <row r="496" spans="15:15" x14ac:dyDescent="0.2">
      <c r="O496"/>
    </row>
    <row r="497" spans="15:15" x14ac:dyDescent="0.2">
      <c r="O497"/>
    </row>
    <row r="498" spans="15:15" x14ac:dyDescent="0.2">
      <c r="O498"/>
    </row>
    <row r="499" spans="15:15" x14ac:dyDescent="0.2">
      <c r="O499"/>
    </row>
    <row r="500" spans="15:15" x14ac:dyDescent="0.2">
      <c r="O500"/>
    </row>
    <row r="501" spans="15:15" x14ac:dyDescent="0.2">
      <c r="O501"/>
    </row>
    <row r="502" spans="15:15" x14ac:dyDescent="0.2">
      <c r="O502"/>
    </row>
    <row r="503" spans="15:15" x14ac:dyDescent="0.2">
      <c r="O503"/>
    </row>
    <row r="504" spans="15:15" x14ac:dyDescent="0.2">
      <c r="O504"/>
    </row>
    <row r="505" spans="15:15" x14ac:dyDescent="0.2">
      <c r="O505"/>
    </row>
    <row r="506" spans="15:15" x14ac:dyDescent="0.2">
      <c r="O506"/>
    </row>
    <row r="507" spans="15:15" x14ac:dyDescent="0.2">
      <c r="O507"/>
    </row>
    <row r="508" spans="15:15" x14ac:dyDescent="0.2">
      <c r="O508"/>
    </row>
    <row r="509" spans="15:15" x14ac:dyDescent="0.2">
      <c r="O509"/>
    </row>
    <row r="510" spans="15:15" x14ac:dyDescent="0.2">
      <c r="O510"/>
    </row>
    <row r="511" spans="15:15" x14ac:dyDescent="0.2">
      <c r="O511"/>
    </row>
    <row r="512" spans="15:15" x14ac:dyDescent="0.2">
      <c r="O512"/>
    </row>
    <row r="513" spans="15:15" x14ac:dyDescent="0.2">
      <c r="O513"/>
    </row>
    <row r="514" spans="15:15" x14ac:dyDescent="0.2">
      <c r="O514"/>
    </row>
    <row r="515" spans="15:15" x14ac:dyDescent="0.2">
      <c r="O515"/>
    </row>
    <row r="516" spans="15:15" x14ac:dyDescent="0.2">
      <c r="O516"/>
    </row>
    <row r="517" spans="15:15" x14ac:dyDescent="0.2">
      <c r="O517"/>
    </row>
    <row r="518" spans="15:15" x14ac:dyDescent="0.2">
      <c r="O518"/>
    </row>
    <row r="519" spans="15:15" x14ac:dyDescent="0.2">
      <c r="O519"/>
    </row>
    <row r="520" spans="15:15" x14ac:dyDescent="0.2">
      <c r="O520"/>
    </row>
    <row r="521" spans="15:15" x14ac:dyDescent="0.2">
      <c r="O521"/>
    </row>
    <row r="522" spans="15:15" x14ac:dyDescent="0.2">
      <c r="O522"/>
    </row>
    <row r="523" spans="15:15" x14ac:dyDescent="0.2">
      <c r="O523"/>
    </row>
    <row r="524" spans="15:15" x14ac:dyDescent="0.2">
      <c r="O524"/>
    </row>
    <row r="525" spans="15:15" x14ac:dyDescent="0.2">
      <c r="O525"/>
    </row>
    <row r="526" spans="15:15" x14ac:dyDescent="0.2">
      <c r="O526"/>
    </row>
    <row r="527" spans="15:15" x14ac:dyDescent="0.2">
      <c r="O527"/>
    </row>
    <row r="528" spans="15:15" x14ac:dyDescent="0.2">
      <c r="O528"/>
    </row>
    <row r="529" spans="15:15" x14ac:dyDescent="0.2">
      <c r="O529"/>
    </row>
    <row r="530" spans="15:15" x14ac:dyDescent="0.2">
      <c r="O530"/>
    </row>
    <row r="531" spans="15:15" x14ac:dyDescent="0.2">
      <c r="O531"/>
    </row>
    <row r="532" spans="15:15" x14ac:dyDescent="0.2">
      <c r="O532"/>
    </row>
    <row r="533" spans="15:15" x14ac:dyDescent="0.2">
      <c r="O533"/>
    </row>
    <row r="534" spans="15:15" x14ac:dyDescent="0.2">
      <c r="O534"/>
    </row>
    <row r="535" spans="15:15" x14ac:dyDescent="0.2">
      <c r="O535"/>
    </row>
    <row r="536" spans="15:15" x14ac:dyDescent="0.2">
      <c r="O536"/>
    </row>
    <row r="537" spans="15:15" x14ac:dyDescent="0.2">
      <c r="O537"/>
    </row>
    <row r="538" spans="15:15" x14ac:dyDescent="0.2">
      <c r="O538"/>
    </row>
    <row r="539" spans="15:15" x14ac:dyDescent="0.2">
      <c r="O539"/>
    </row>
    <row r="540" spans="15:15" x14ac:dyDescent="0.2">
      <c r="O540"/>
    </row>
    <row r="541" spans="15:15" x14ac:dyDescent="0.2">
      <c r="O541"/>
    </row>
    <row r="542" spans="15:15" x14ac:dyDescent="0.2">
      <c r="O542"/>
    </row>
    <row r="543" spans="15:15" x14ac:dyDescent="0.2">
      <c r="O543"/>
    </row>
    <row r="544" spans="15:15" x14ac:dyDescent="0.2">
      <c r="O544"/>
    </row>
    <row r="545" spans="15:15" x14ac:dyDescent="0.2">
      <c r="O545"/>
    </row>
    <row r="546" spans="15:15" x14ac:dyDescent="0.2">
      <c r="O546"/>
    </row>
    <row r="547" spans="15:15" x14ac:dyDescent="0.2">
      <c r="O547"/>
    </row>
    <row r="548" spans="15:15" x14ac:dyDescent="0.2">
      <c r="O548"/>
    </row>
    <row r="549" spans="15:15" x14ac:dyDescent="0.2">
      <c r="O549"/>
    </row>
    <row r="550" spans="15:15" x14ac:dyDescent="0.2">
      <c r="O550"/>
    </row>
    <row r="551" spans="15:15" x14ac:dyDescent="0.2">
      <c r="O551"/>
    </row>
    <row r="552" spans="15:15" x14ac:dyDescent="0.2">
      <c r="O552"/>
    </row>
    <row r="553" spans="15:15" x14ac:dyDescent="0.2">
      <c r="O553"/>
    </row>
    <row r="554" spans="15:15" x14ac:dyDescent="0.2">
      <c r="O554"/>
    </row>
    <row r="555" spans="15:15" x14ac:dyDescent="0.2">
      <c r="O555"/>
    </row>
    <row r="556" spans="15:15" x14ac:dyDescent="0.2">
      <c r="O556"/>
    </row>
    <row r="557" spans="15:15" x14ac:dyDescent="0.2">
      <c r="O557"/>
    </row>
    <row r="558" spans="15:15" x14ac:dyDescent="0.2">
      <c r="O558"/>
    </row>
    <row r="559" spans="15:15" x14ac:dyDescent="0.2">
      <c r="O559"/>
    </row>
    <row r="560" spans="15:15" x14ac:dyDescent="0.2">
      <c r="O560"/>
    </row>
    <row r="561" spans="15:15" x14ac:dyDescent="0.2">
      <c r="O561"/>
    </row>
    <row r="562" spans="15:15" x14ac:dyDescent="0.2">
      <c r="O562"/>
    </row>
    <row r="563" spans="15:15" x14ac:dyDescent="0.2">
      <c r="O563"/>
    </row>
    <row r="564" spans="15:15" x14ac:dyDescent="0.2">
      <c r="O564"/>
    </row>
    <row r="565" spans="15:15" x14ac:dyDescent="0.2">
      <c r="O565"/>
    </row>
    <row r="566" spans="15:15" x14ac:dyDescent="0.2">
      <c r="O566"/>
    </row>
    <row r="567" spans="15:15" x14ac:dyDescent="0.2">
      <c r="O567"/>
    </row>
    <row r="568" spans="15:15" x14ac:dyDescent="0.2">
      <c r="O568"/>
    </row>
    <row r="569" spans="15:15" x14ac:dyDescent="0.2">
      <c r="O569"/>
    </row>
    <row r="570" spans="15:15" x14ac:dyDescent="0.2">
      <c r="O570"/>
    </row>
    <row r="571" spans="15:15" x14ac:dyDescent="0.2">
      <c r="O571"/>
    </row>
    <row r="572" spans="15:15" x14ac:dyDescent="0.2">
      <c r="O572"/>
    </row>
    <row r="573" spans="15:15" x14ac:dyDescent="0.2">
      <c r="O573"/>
    </row>
    <row r="574" spans="15:15" x14ac:dyDescent="0.2">
      <c r="O574"/>
    </row>
    <row r="575" spans="15:15" x14ac:dyDescent="0.2">
      <c r="O575"/>
    </row>
    <row r="576" spans="15:15" x14ac:dyDescent="0.2">
      <c r="O576"/>
    </row>
    <row r="577" spans="15:15" x14ac:dyDescent="0.2">
      <c r="O577"/>
    </row>
    <row r="578" spans="15:15" x14ac:dyDescent="0.2">
      <c r="O578"/>
    </row>
    <row r="579" spans="15:15" x14ac:dyDescent="0.2">
      <c r="O579"/>
    </row>
    <row r="580" spans="15:15" x14ac:dyDescent="0.2">
      <c r="O580"/>
    </row>
    <row r="581" spans="15:15" x14ac:dyDescent="0.2">
      <c r="O581"/>
    </row>
    <row r="582" spans="15:15" x14ac:dyDescent="0.2">
      <c r="O582"/>
    </row>
    <row r="583" spans="15:15" x14ac:dyDescent="0.2">
      <c r="O583"/>
    </row>
    <row r="584" spans="15:15" x14ac:dyDescent="0.2">
      <c r="O584"/>
    </row>
    <row r="585" spans="15:15" x14ac:dyDescent="0.2">
      <c r="O585"/>
    </row>
    <row r="586" spans="15:15" x14ac:dyDescent="0.2">
      <c r="O586"/>
    </row>
    <row r="587" spans="15:15" x14ac:dyDescent="0.2">
      <c r="O587"/>
    </row>
    <row r="588" spans="15:15" x14ac:dyDescent="0.2">
      <c r="O588"/>
    </row>
    <row r="589" spans="15:15" x14ac:dyDescent="0.2">
      <c r="O589"/>
    </row>
    <row r="590" spans="15:15" x14ac:dyDescent="0.2">
      <c r="O590"/>
    </row>
    <row r="591" spans="15:15" x14ac:dyDescent="0.2">
      <c r="O591"/>
    </row>
    <row r="592" spans="15:15" x14ac:dyDescent="0.2">
      <c r="O592"/>
    </row>
    <row r="593" spans="15:15" x14ac:dyDescent="0.2">
      <c r="O593"/>
    </row>
    <row r="594" spans="15:15" x14ac:dyDescent="0.2">
      <c r="O594"/>
    </row>
    <row r="595" spans="15:15" x14ac:dyDescent="0.2">
      <c r="O595"/>
    </row>
    <row r="596" spans="15:15" x14ac:dyDescent="0.2">
      <c r="O596"/>
    </row>
    <row r="597" spans="15:15" x14ac:dyDescent="0.2">
      <c r="O597"/>
    </row>
    <row r="598" spans="15:15" x14ac:dyDescent="0.2">
      <c r="O598"/>
    </row>
    <row r="599" spans="15:15" x14ac:dyDescent="0.2">
      <c r="O599"/>
    </row>
    <row r="600" spans="15:15" x14ac:dyDescent="0.2">
      <c r="O600"/>
    </row>
    <row r="601" spans="15:15" x14ac:dyDescent="0.2">
      <c r="O601"/>
    </row>
    <row r="602" spans="15:15" x14ac:dyDescent="0.2">
      <c r="O602"/>
    </row>
    <row r="603" spans="15:15" x14ac:dyDescent="0.2">
      <c r="O603"/>
    </row>
    <row r="604" spans="15:15" x14ac:dyDescent="0.2">
      <c r="O604"/>
    </row>
    <row r="605" spans="15:15" x14ac:dyDescent="0.2">
      <c r="O605"/>
    </row>
    <row r="606" spans="15:15" x14ac:dyDescent="0.2">
      <c r="O606"/>
    </row>
    <row r="607" spans="15:15" x14ac:dyDescent="0.2">
      <c r="O607"/>
    </row>
    <row r="608" spans="15:15" x14ac:dyDescent="0.2">
      <c r="O608"/>
    </row>
    <row r="609" spans="15:15" x14ac:dyDescent="0.2">
      <c r="O609"/>
    </row>
    <row r="610" spans="15:15" x14ac:dyDescent="0.2">
      <c r="O610"/>
    </row>
    <row r="611" spans="15:15" x14ac:dyDescent="0.2">
      <c r="O611"/>
    </row>
    <row r="612" spans="15:15" x14ac:dyDescent="0.2">
      <c r="O612"/>
    </row>
    <row r="613" spans="15:15" x14ac:dyDescent="0.2">
      <c r="O613"/>
    </row>
    <row r="614" spans="15:15" x14ac:dyDescent="0.2">
      <c r="O614"/>
    </row>
    <row r="615" spans="15:15" x14ac:dyDescent="0.2">
      <c r="O615"/>
    </row>
    <row r="616" spans="15:15" x14ac:dyDescent="0.2">
      <c r="O616"/>
    </row>
    <row r="617" spans="15:15" x14ac:dyDescent="0.2">
      <c r="O617"/>
    </row>
    <row r="618" spans="15:15" x14ac:dyDescent="0.2">
      <c r="O618"/>
    </row>
    <row r="619" spans="15:15" x14ac:dyDescent="0.2">
      <c r="O619"/>
    </row>
    <row r="620" spans="15:15" x14ac:dyDescent="0.2">
      <c r="O620"/>
    </row>
    <row r="621" spans="15:15" x14ac:dyDescent="0.2">
      <c r="O621"/>
    </row>
    <row r="622" spans="15:15" x14ac:dyDescent="0.2">
      <c r="O622"/>
    </row>
    <row r="623" spans="15:15" x14ac:dyDescent="0.2">
      <c r="O623"/>
    </row>
    <row r="624" spans="15:15" x14ac:dyDescent="0.2">
      <c r="O624"/>
    </row>
    <row r="625" spans="15:15" x14ac:dyDescent="0.2">
      <c r="O625"/>
    </row>
    <row r="626" spans="15:15" x14ac:dyDescent="0.2">
      <c r="O626"/>
    </row>
    <row r="627" spans="15:15" x14ac:dyDescent="0.2">
      <c r="O627"/>
    </row>
    <row r="628" spans="15:15" x14ac:dyDescent="0.2">
      <c r="O628"/>
    </row>
    <row r="629" spans="15:15" x14ac:dyDescent="0.2">
      <c r="O629"/>
    </row>
    <row r="630" spans="15:15" x14ac:dyDescent="0.2">
      <c r="O630"/>
    </row>
    <row r="631" spans="15:15" x14ac:dyDescent="0.2">
      <c r="O631"/>
    </row>
    <row r="632" spans="15:15" x14ac:dyDescent="0.2">
      <c r="O632"/>
    </row>
    <row r="633" spans="15:15" x14ac:dyDescent="0.2">
      <c r="O633"/>
    </row>
    <row r="634" spans="15:15" x14ac:dyDescent="0.2">
      <c r="O634"/>
    </row>
    <row r="635" spans="15:15" x14ac:dyDescent="0.2">
      <c r="O635"/>
    </row>
    <row r="636" spans="15:15" x14ac:dyDescent="0.2">
      <c r="O636"/>
    </row>
    <row r="637" spans="15:15" x14ac:dyDescent="0.2">
      <c r="O637"/>
    </row>
    <row r="638" spans="15:15" x14ac:dyDescent="0.2">
      <c r="O638"/>
    </row>
    <row r="639" spans="15:15" x14ac:dyDescent="0.2">
      <c r="O639"/>
    </row>
    <row r="640" spans="15:15" x14ac:dyDescent="0.2">
      <c r="O640"/>
    </row>
    <row r="641" spans="15:15" x14ac:dyDescent="0.2">
      <c r="O641"/>
    </row>
    <row r="642" spans="15:15" x14ac:dyDescent="0.2">
      <c r="O642"/>
    </row>
    <row r="643" spans="15:15" x14ac:dyDescent="0.2">
      <c r="O643"/>
    </row>
    <row r="644" spans="15:15" x14ac:dyDescent="0.2">
      <c r="O644"/>
    </row>
    <row r="645" spans="15:15" x14ac:dyDescent="0.2">
      <c r="O645"/>
    </row>
    <row r="646" spans="15:15" x14ac:dyDescent="0.2">
      <c r="O646"/>
    </row>
    <row r="647" spans="15:15" x14ac:dyDescent="0.2">
      <c r="O647"/>
    </row>
    <row r="648" spans="15:15" x14ac:dyDescent="0.2">
      <c r="O648"/>
    </row>
    <row r="649" spans="15:15" x14ac:dyDescent="0.2">
      <c r="O649"/>
    </row>
    <row r="650" spans="15:15" x14ac:dyDescent="0.2">
      <c r="O650"/>
    </row>
    <row r="651" spans="15:15" x14ac:dyDescent="0.2">
      <c r="O651"/>
    </row>
    <row r="652" spans="15:15" x14ac:dyDescent="0.2">
      <c r="O652"/>
    </row>
    <row r="653" spans="15:15" x14ac:dyDescent="0.2">
      <c r="O653"/>
    </row>
    <row r="654" spans="15:15" x14ac:dyDescent="0.2">
      <c r="O654"/>
    </row>
    <row r="655" spans="15:15" x14ac:dyDescent="0.2">
      <c r="O655"/>
    </row>
    <row r="656" spans="15:15" x14ac:dyDescent="0.2">
      <c r="O656"/>
    </row>
    <row r="657" spans="15:15" x14ac:dyDescent="0.2">
      <c r="O657"/>
    </row>
    <row r="658" spans="15:15" x14ac:dyDescent="0.2">
      <c r="O658"/>
    </row>
    <row r="659" spans="15:15" x14ac:dyDescent="0.2">
      <c r="O659"/>
    </row>
    <row r="660" spans="15:15" x14ac:dyDescent="0.2">
      <c r="O660"/>
    </row>
    <row r="661" spans="15:15" x14ac:dyDescent="0.2">
      <c r="O661"/>
    </row>
    <row r="662" spans="15:15" x14ac:dyDescent="0.2">
      <c r="O662"/>
    </row>
    <row r="663" spans="15:15" x14ac:dyDescent="0.2">
      <c r="O663"/>
    </row>
    <row r="664" spans="15:15" x14ac:dyDescent="0.2">
      <c r="O664"/>
    </row>
    <row r="665" spans="15:15" x14ac:dyDescent="0.2">
      <c r="O665"/>
    </row>
    <row r="666" spans="15:15" x14ac:dyDescent="0.2">
      <c r="O666"/>
    </row>
    <row r="667" spans="15:15" x14ac:dyDescent="0.2">
      <c r="O667"/>
    </row>
    <row r="668" spans="15:15" x14ac:dyDescent="0.2">
      <c r="O668"/>
    </row>
    <row r="669" spans="15:15" x14ac:dyDescent="0.2">
      <c r="O669"/>
    </row>
    <row r="670" spans="15:15" x14ac:dyDescent="0.2">
      <c r="O670"/>
    </row>
    <row r="671" spans="15:15" x14ac:dyDescent="0.2">
      <c r="O671"/>
    </row>
    <row r="672" spans="15:15" x14ac:dyDescent="0.2">
      <c r="O672"/>
    </row>
    <row r="673" spans="15:15" x14ac:dyDescent="0.2">
      <c r="O673"/>
    </row>
    <row r="674" spans="15:15" x14ac:dyDescent="0.2">
      <c r="O674"/>
    </row>
    <row r="675" spans="15:15" x14ac:dyDescent="0.2">
      <c r="O675"/>
    </row>
    <row r="676" spans="15:15" x14ac:dyDescent="0.2">
      <c r="O676"/>
    </row>
    <row r="677" spans="15:15" x14ac:dyDescent="0.2">
      <c r="O677"/>
    </row>
    <row r="678" spans="15:15" x14ac:dyDescent="0.2">
      <c r="O678"/>
    </row>
    <row r="679" spans="15:15" x14ac:dyDescent="0.2">
      <c r="O679"/>
    </row>
    <row r="680" spans="15:15" x14ac:dyDescent="0.2">
      <c r="O680"/>
    </row>
    <row r="681" spans="15:15" x14ac:dyDescent="0.2">
      <c r="O681"/>
    </row>
    <row r="682" spans="15:15" x14ac:dyDescent="0.2">
      <c r="O682"/>
    </row>
    <row r="683" spans="15:15" x14ac:dyDescent="0.2">
      <c r="O683"/>
    </row>
    <row r="684" spans="15:15" x14ac:dyDescent="0.2">
      <c r="O684"/>
    </row>
    <row r="685" spans="15:15" x14ac:dyDescent="0.2">
      <c r="O685"/>
    </row>
    <row r="686" spans="15:15" x14ac:dyDescent="0.2">
      <c r="O686"/>
    </row>
    <row r="687" spans="15:15" x14ac:dyDescent="0.2">
      <c r="O687"/>
    </row>
    <row r="688" spans="15:15" x14ac:dyDescent="0.2">
      <c r="O688"/>
    </row>
    <row r="689" spans="15:15" x14ac:dyDescent="0.2">
      <c r="O689"/>
    </row>
    <row r="690" spans="15:15" x14ac:dyDescent="0.2">
      <c r="O690"/>
    </row>
    <row r="691" spans="15:15" x14ac:dyDescent="0.2">
      <c r="O691"/>
    </row>
    <row r="692" spans="15:15" x14ac:dyDescent="0.2">
      <c r="O692"/>
    </row>
    <row r="693" spans="15:15" x14ac:dyDescent="0.2">
      <c r="O693"/>
    </row>
    <row r="694" spans="15:15" x14ac:dyDescent="0.2">
      <c r="O694"/>
    </row>
    <row r="695" spans="15:15" x14ac:dyDescent="0.2">
      <c r="O695"/>
    </row>
    <row r="696" spans="15:15" x14ac:dyDescent="0.2">
      <c r="O696"/>
    </row>
    <row r="697" spans="15:15" x14ac:dyDescent="0.2">
      <c r="O697"/>
    </row>
    <row r="698" spans="15:15" x14ac:dyDescent="0.2">
      <c r="O698"/>
    </row>
    <row r="699" spans="15:15" x14ac:dyDescent="0.2">
      <c r="O699"/>
    </row>
    <row r="700" spans="15:15" x14ac:dyDescent="0.2">
      <c r="O700"/>
    </row>
    <row r="701" spans="15:15" x14ac:dyDescent="0.2">
      <c r="O701"/>
    </row>
    <row r="702" spans="15:15" x14ac:dyDescent="0.2">
      <c r="O702"/>
    </row>
    <row r="703" spans="15:15" x14ac:dyDescent="0.2">
      <c r="O703"/>
    </row>
    <row r="704" spans="15:15" x14ac:dyDescent="0.2">
      <c r="O704"/>
    </row>
    <row r="705" spans="15:15" x14ac:dyDescent="0.2">
      <c r="O705"/>
    </row>
    <row r="706" spans="15:15" x14ac:dyDescent="0.2">
      <c r="O706"/>
    </row>
    <row r="707" spans="15:15" x14ac:dyDescent="0.2">
      <c r="O707"/>
    </row>
    <row r="708" spans="15:15" x14ac:dyDescent="0.2">
      <c r="O708"/>
    </row>
    <row r="709" spans="15:15" x14ac:dyDescent="0.2">
      <c r="O709"/>
    </row>
    <row r="710" spans="15:15" x14ac:dyDescent="0.2">
      <c r="O710"/>
    </row>
    <row r="711" spans="15:15" x14ac:dyDescent="0.2">
      <c r="O711"/>
    </row>
    <row r="712" spans="15:15" x14ac:dyDescent="0.2">
      <c r="O712"/>
    </row>
    <row r="713" spans="15:15" x14ac:dyDescent="0.2">
      <c r="O713"/>
    </row>
    <row r="714" spans="15:15" x14ac:dyDescent="0.2">
      <c r="O714"/>
    </row>
    <row r="715" spans="15:15" x14ac:dyDescent="0.2">
      <c r="O715"/>
    </row>
    <row r="716" spans="15:15" x14ac:dyDescent="0.2">
      <c r="O716"/>
    </row>
    <row r="717" spans="15:15" x14ac:dyDescent="0.2">
      <c r="O717"/>
    </row>
    <row r="718" spans="15:15" x14ac:dyDescent="0.2">
      <c r="O718"/>
    </row>
    <row r="719" spans="15:15" x14ac:dyDescent="0.2">
      <c r="O719"/>
    </row>
    <row r="720" spans="15:15" x14ac:dyDescent="0.2">
      <c r="O720"/>
    </row>
    <row r="721" spans="15:15" x14ac:dyDescent="0.2">
      <c r="O721"/>
    </row>
    <row r="722" spans="15:15" x14ac:dyDescent="0.2">
      <c r="O722"/>
    </row>
    <row r="723" spans="15:15" x14ac:dyDescent="0.2">
      <c r="O723"/>
    </row>
    <row r="724" spans="15:15" x14ac:dyDescent="0.2">
      <c r="O724"/>
    </row>
    <row r="725" spans="15:15" x14ac:dyDescent="0.2">
      <c r="O725"/>
    </row>
    <row r="726" spans="15:15" x14ac:dyDescent="0.2">
      <c r="O726"/>
    </row>
    <row r="727" spans="15:15" x14ac:dyDescent="0.2">
      <c r="O727"/>
    </row>
    <row r="728" spans="15:15" x14ac:dyDescent="0.2">
      <c r="O728"/>
    </row>
    <row r="729" spans="15:15" x14ac:dyDescent="0.2">
      <c r="O729"/>
    </row>
    <row r="730" spans="15:15" x14ac:dyDescent="0.2">
      <c r="O730"/>
    </row>
    <row r="731" spans="15:15" x14ac:dyDescent="0.2">
      <c r="O731"/>
    </row>
    <row r="732" spans="15:15" x14ac:dyDescent="0.2">
      <c r="O732"/>
    </row>
    <row r="733" spans="15:15" x14ac:dyDescent="0.2">
      <c r="O733"/>
    </row>
    <row r="734" spans="15:15" x14ac:dyDescent="0.2">
      <c r="O734"/>
    </row>
    <row r="735" spans="15:15" x14ac:dyDescent="0.2">
      <c r="O735"/>
    </row>
    <row r="736" spans="15:15" x14ac:dyDescent="0.2">
      <c r="O736"/>
    </row>
    <row r="737" spans="15:15" x14ac:dyDescent="0.2">
      <c r="O737"/>
    </row>
    <row r="738" spans="15:15" x14ac:dyDescent="0.2">
      <c r="O738"/>
    </row>
    <row r="739" spans="15:15" x14ac:dyDescent="0.2">
      <c r="O739"/>
    </row>
    <row r="740" spans="15:15" x14ac:dyDescent="0.2">
      <c r="O740"/>
    </row>
    <row r="741" spans="15:15" x14ac:dyDescent="0.2">
      <c r="O741"/>
    </row>
    <row r="742" spans="15:15" x14ac:dyDescent="0.2">
      <c r="O742"/>
    </row>
    <row r="743" spans="15:15" x14ac:dyDescent="0.2">
      <c r="O743"/>
    </row>
    <row r="744" spans="15:15" x14ac:dyDescent="0.2">
      <c r="O744"/>
    </row>
    <row r="745" spans="15:15" x14ac:dyDescent="0.2">
      <c r="O745"/>
    </row>
    <row r="746" spans="15:15" x14ac:dyDescent="0.2">
      <c r="O746"/>
    </row>
    <row r="747" spans="15:15" x14ac:dyDescent="0.2">
      <c r="O747"/>
    </row>
    <row r="748" spans="15:15" x14ac:dyDescent="0.2">
      <c r="O748"/>
    </row>
    <row r="749" spans="15:15" x14ac:dyDescent="0.2">
      <c r="O749"/>
    </row>
    <row r="750" spans="15:15" x14ac:dyDescent="0.2">
      <c r="O750"/>
    </row>
    <row r="751" spans="15:15" x14ac:dyDescent="0.2">
      <c r="O751"/>
    </row>
    <row r="752" spans="15:15" x14ac:dyDescent="0.2">
      <c r="O752"/>
    </row>
    <row r="753" spans="15:15" x14ac:dyDescent="0.2">
      <c r="O753"/>
    </row>
    <row r="754" spans="15:15" x14ac:dyDescent="0.2">
      <c r="O754"/>
    </row>
    <row r="755" spans="15:15" x14ac:dyDescent="0.2">
      <c r="O755"/>
    </row>
    <row r="756" spans="15:15" x14ac:dyDescent="0.2">
      <c r="O756"/>
    </row>
    <row r="757" spans="15:15" x14ac:dyDescent="0.2">
      <c r="O757"/>
    </row>
    <row r="758" spans="15:15" x14ac:dyDescent="0.2">
      <c r="O758"/>
    </row>
    <row r="759" spans="15:15" x14ac:dyDescent="0.2">
      <c r="O759"/>
    </row>
    <row r="760" spans="15:15" x14ac:dyDescent="0.2">
      <c r="O760"/>
    </row>
    <row r="761" spans="15:15" x14ac:dyDescent="0.2">
      <c r="O761"/>
    </row>
    <row r="762" spans="15:15" x14ac:dyDescent="0.2">
      <c r="O762"/>
    </row>
    <row r="763" spans="15:15" x14ac:dyDescent="0.2">
      <c r="O763"/>
    </row>
    <row r="764" spans="15:15" x14ac:dyDescent="0.2">
      <c r="O764"/>
    </row>
    <row r="765" spans="15:15" x14ac:dyDescent="0.2">
      <c r="O765"/>
    </row>
    <row r="766" spans="15:15" x14ac:dyDescent="0.2">
      <c r="O766"/>
    </row>
    <row r="767" spans="15:15" x14ac:dyDescent="0.2">
      <c r="O767"/>
    </row>
    <row r="768" spans="15:15" x14ac:dyDescent="0.2">
      <c r="O768"/>
    </row>
    <row r="769" spans="15:15" x14ac:dyDescent="0.2">
      <c r="O769"/>
    </row>
    <row r="770" spans="15:15" x14ac:dyDescent="0.2">
      <c r="O770"/>
    </row>
    <row r="771" spans="15:15" x14ac:dyDescent="0.2">
      <c r="O771"/>
    </row>
    <row r="772" spans="15:15" x14ac:dyDescent="0.2">
      <c r="O772"/>
    </row>
    <row r="773" spans="15:15" x14ac:dyDescent="0.2">
      <c r="O773"/>
    </row>
    <row r="774" spans="15:15" x14ac:dyDescent="0.2">
      <c r="O774"/>
    </row>
    <row r="775" spans="15:15" x14ac:dyDescent="0.2">
      <c r="O775"/>
    </row>
    <row r="776" spans="15:15" x14ac:dyDescent="0.2">
      <c r="O776"/>
    </row>
    <row r="777" spans="15:15" x14ac:dyDescent="0.2">
      <c r="O777"/>
    </row>
    <row r="778" spans="15:15" x14ac:dyDescent="0.2">
      <c r="O778"/>
    </row>
    <row r="779" spans="15:15" x14ac:dyDescent="0.2">
      <c r="O779"/>
    </row>
    <row r="780" spans="15:15" x14ac:dyDescent="0.2">
      <c r="O780"/>
    </row>
    <row r="781" spans="15:15" x14ac:dyDescent="0.2">
      <c r="O781"/>
    </row>
    <row r="782" spans="15:15" x14ac:dyDescent="0.2">
      <c r="O782"/>
    </row>
    <row r="783" spans="15:15" x14ac:dyDescent="0.2">
      <c r="O783"/>
    </row>
    <row r="784" spans="15:15" x14ac:dyDescent="0.2">
      <c r="O784"/>
    </row>
    <row r="785" spans="15:15" x14ac:dyDescent="0.2">
      <c r="O785"/>
    </row>
    <row r="786" spans="15:15" x14ac:dyDescent="0.2">
      <c r="O786"/>
    </row>
    <row r="787" spans="15:15" x14ac:dyDescent="0.2">
      <c r="O787"/>
    </row>
    <row r="788" spans="15:15" x14ac:dyDescent="0.2">
      <c r="O788"/>
    </row>
    <row r="789" spans="15:15" x14ac:dyDescent="0.2">
      <c r="O789"/>
    </row>
    <row r="790" spans="15:15" x14ac:dyDescent="0.2">
      <c r="O790"/>
    </row>
    <row r="791" spans="15:15" x14ac:dyDescent="0.2">
      <c r="O791"/>
    </row>
    <row r="792" spans="15:15" x14ac:dyDescent="0.2">
      <c r="O792"/>
    </row>
    <row r="793" spans="15:15" x14ac:dyDescent="0.2">
      <c r="O793"/>
    </row>
    <row r="794" spans="15:15" x14ac:dyDescent="0.2">
      <c r="O794"/>
    </row>
    <row r="795" spans="15:15" x14ac:dyDescent="0.2">
      <c r="O795"/>
    </row>
    <row r="796" spans="15:15" x14ac:dyDescent="0.2">
      <c r="O796"/>
    </row>
    <row r="797" spans="15:15" x14ac:dyDescent="0.2">
      <c r="O797"/>
    </row>
    <row r="798" spans="15:15" x14ac:dyDescent="0.2">
      <c r="O798"/>
    </row>
    <row r="799" spans="15:15" x14ac:dyDescent="0.2">
      <c r="O799"/>
    </row>
    <row r="800" spans="15:15" x14ac:dyDescent="0.2">
      <c r="O800"/>
    </row>
    <row r="801" spans="15:15" x14ac:dyDescent="0.2">
      <c r="O801"/>
    </row>
    <row r="802" spans="15:15" x14ac:dyDescent="0.2">
      <c r="O802"/>
    </row>
    <row r="803" spans="15:15" x14ac:dyDescent="0.2">
      <c r="O803"/>
    </row>
    <row r="804" spans="15:15" x14ac:dyDescent="0.2">
      <c r="O804"/>
    </row>
    <row r="805" spans="15:15" x14ac:dyDescent="0.2">
      <c r="O805"/>
    </row>
    <row r="806" spans="15:15" x14ac:dyDescent="0.2">
      <c r="O806"/>
    </row>
    <row r="807" spans="15:15" x14ac:dyDescent="0.2">
      <c r="O807"/>
    </row>
    <row r="808" spans="15:15" x14ac:dyDescent="0.2">
      <c r="O808"/>
    </row>
    <row r="809" spans="15:15" x14ac:dyDescent="0.2">
      <c r="O809"/>
    </row>
    <row r="810" spans="15:15" x14ac:dyDescent="0.2">
      <c r="O810"/>
    </row>
    <row r="811" spans="15:15" x14ac:dyDescent="0.2">
      <c r="O811"/>
    </row>
    <row r="812" spans="15:15" x14ac:dyDescent="0.2">
      <c r="O812"/>
    </row>
    <row r="813" spans="15:15" x14ac:dyDescent="0.2">
      <c r="O813"/>
    </row>
    <row r="814" spans="15:15" x14ac:dyDescent="0.2">
      <c r="O814"/>
    </row>
    <row r="815" spans="15:15" x14ac:dyDescent="0.2">
      <c r="O815"/>
    </row>
    <row r="816" spans="15:15" x14ac:dyDescent="0.2">
      <c r="O816"/>
    </row>
    <row r="817" spans="15:15" x14ac:dyDescent="0.2">
      <c r="O817"/>
    </row>
    <row r="818" spans="15:15" x14ac:dyDescent="0.2">
      <c r="O818"/>
    </row>
    <row r="819" spans="15:15" x14ac:dyDescent="0.2">
      <c r="O819"/>
    </row>
    <row r="820" spans="15:15" x14ac:dyDescent="0.2">
      <c r="O820"/>
    </row>
    <row r="821" spans="15:15" x14ac:dyDescent="0.2">
      <c r="O821"/>
    </row>
    <row r="822" spans="15:15" x14ac:dyDescent="0.2">
      <c r="O822"/>
    </row>
    <row r="823" spans="15:15" x14ac:dyDescent="0.2">
      <c r="O823"/>
    </row>
    <row r="824" spans="15:15" x14ac:dyDescent="0.2">
      <c r="O824"/>
    </row>
    <row r="825" spans="15:15" x14ac:dyDescent="0.2">
      <c r="O825"/>
    </row>
    <row r="826" spans="15:15" x14ac:dyDescent="0.2">
      <c r="O826"/>
    </row>
    <row r="827" spans="15:15" x14ac:dyDescent="0.2">
      <c r="O827"/>
    </row>
    <row r="828" spans="15:15" x14ac:dyDescent="0.2">
      <c r="O828"/>
    </row>
    <row r="829" spans="15:15" x14ac:dyDescent="0.2">
      <c r="O829"/>
    </row>
    <row r="830" spans="15:15" x14ac:dyDescent="0.2">
      <c r="O830"/>
    </row>
    <row r="831" spans="15:15" x14ac:dyDescent="0.2">
      <c r="O831"/>
    </row>
    <row r="832" spans="15:15" x14ac:dyDescent="0.2">
      <c r="O832"/>
    </row>
    <row r="833" spans="15:15" x14ac:dyDescent="0.2">
      <c r="O833"/>
    </row>
    <row r="834" spans="15:15" x14ac:dyDescent="0.2">
      <c r="O834"/>
    </row>
    <row r="835" spans="15:15" x14ac:dyDescent="0.2">
      <c r="O835"/>
    </row>
    <row r="836" spans="15:15" x14ac:dyDescent="0.2">
      <c r="O836"/>
    </row>
    <row r="837" spans="15:15" x14ac:dyDescent="0.2">
      <c r="O837"/>
    </row>
    <row r="838" spans="15:15" x14ac:dyDescent="0.2">
      <c r="O838"/>
    </row>
    <row r="839" spans="15:15" x14ac:dyDescent="0.2">
      <c r="O839"/>
    </row>
    <row r="840" spans="15:15" x14ac:dyDescent="0.2">
      <c r="O840"/>
    </row>
    <row r="841" spans="15:15" x14ac:dyDescent="0.2">
      <c r="O841"/>
    </row>
    <row r="842" spans="15:15" x14ac:dyDescent="0.2">
      <c r="O842"/>
    </row>
    <row r="843" spans="15:15" x14ac:dyDescent="0.2">
      <c r="O843"/>
    </row>
    <row r="844" spans="15:15" x14ac:dyDescent="0.2">
      <c r="O844"/>
    </row>
    <row r="845" spans="15:15" x14ac:dyDescent="0.2">
      <c r="O845"/>
    </row>
    <row r="846" spans="15:15" x14ac:dyDescent="0.2">
      <c r="O846"/>
    </row>
    <row r="847" spans="15:15" x14ac:dyDescent="0.2">
      <c r="O847"/>
    </row>
    <row r="848" spans="15:15" x14ac:dyDescent="0.2">
      <c r="O848"/>
    </row>
    <row r="849" spans="15:15" x14ac:dyDescent="0.2">
      <c r="O849"/>
    </row>
    <row r="850" spans="15:15" x14ac:dyDescent="0.2">
      <c r="O850"/>
    </row>
    <row r="851" spans="15:15" x14ac:dyDescent="0.2">
      <c r="O851"/>
    </row>
    <row r="852" spans="15:15" x14ac:dyDescent="0.2">
      <c r="O852"/>
    </row>
    <row r="853" spans="15:15" x14ac:dyDescent="0.2">
      <c r="O853"/>
    </row>
    <row r="854" spans="15:15" x14ac:dyDescent="0.2">
      <c r="O854"/>
    </row>
    <row r="855" spans="15:15" x14ac:dyDescent="0.2">
      <c r="O855"/>
    </row>
    <row r="856" spans="15:15" x14ac:dyDescent="0.2">
      <c r="O856"/>
    </row>
    <row r="857" spans="15:15" x14ac:dyDescent="0.2">
      <c r="O857"/>
    </row>
    <row r="858" spans="15:15" x14ac:dyDescent="0.2">
      <c r="O858"/>
    </row>
    <row r="859" spans="15:15" x14ac:dyDescent="0.2">
      <c r="O859"/>
    </row>
    <row r="860" spans="15:15" x14ac:dyDescent="0.2">
      <c r="O860"/>
    </row>
    <row r="861" spans="15:15" x14ac:dyDescent="0.2">
      <c r="O861"/>
    </row>
    <row r="862" spans="15:15" x14ac:dyDescent="0.2">
      <c r="O862"/>
    </row>
    <row r="863" spans="15:15" x14ac:dyDescent="0.2">
      <c r="O863"/>
    </row>
    <row r="864" spans="15:15" x14ac:dyDescent="0.2">
      <c r="O864"/>
    </row>
    <row r="865" spans="15:15" x14ac:dyDescent="0.2">
      <c r="O865"/>
    </row>
    <row r="866" spans="15:15" x14ac:dyDescent="0.2">
      <c r="O866"/>
    </row>
    <row r="867" spans="15:15" x14ac:dyDescent="0.2">
      <c r="O867"/>
    </row>
    <row r="868" spans="15:15" x14ac:dyDescent="0.2">
      <c r="O868"/>
    </row>
    <row r="869" spans="15:15" x14ac:dyDescent="0.2">
      <c r="O869"/>
    </row>
    <row r="870" spans="15:15" x14ac:dyDescent="0.2">
      <c r="O870"/>
    </row>
    <row r="871" spans="15:15" x14ac:dyDescent="0.2">
      <c r="O871"/>
    </row>
    <row r="872" spans="15:15" x14ac:dyDescent="0.2">
      <c r="O872"/>
    </row>
    <row r="873" spans="15:15" x14ac:dyDescent="0.2">
      <c r="O873"/>
    </row>
    <row r="874" spans="15:15" x14ac:dyDescent="0.2">
      <c r="O874"/>
    </row>
    <row r="875" spans="15:15" x14ac:dyDescent="0.2">
      <c r="O875"/>
    </row>
    <row r="876" spans="15:15" x14ac:dyDescent="0.2">
      <c r="O876"/>
    </row>
    <row r="877" spans="15:15" x14ac:dyDescent="0.2">
      <c r="O877"/>
    </row>
    <row r="878" spans="15:15" x14ac:dyDescent="0.2">
      <c r="O878"/>
    </row>
    <row r="879" spans="15:15" x14ac:dyDescent="0.2">
      <c r="O879"/>
    </row>
    <row r="880" spans="15:15" x14ac:dyDescent="0.2">
      <c r="O880"/>
    </row>
    <row r="881" spans="15:15" x14ac:dyDescent="0.2">
      <c r="O881"/>
    </row>
    <row r="882" spans="15:15" x14ac:dyDescent="0.2">
      <c r="O882"/>
    </row>
    <row r="883" spans="15:15" x14ac:dyDescent="0.2">
      <c r="O883"/>
    </row>
    <row r="884" spans="15:15" x14ac:dyDescent="0.2">
      <c r="O884"/>
    </row>
    <row r="885" spans="15:15" x14ac:dyDescent="0.2">
      <c r="O885"/>
    </row>
    <row r="886" spans="15:15" x14ac:dyDescent="0.2">
      <c r="O886"/>
    </row>
    <row r="887" spans="15:15" x14ac:dyDescent="0.2">
      <c r="O887"/>
    </row>
    <row r="888" spans="15:15" x14ac:dyDescent="0.2">
      <c r="O888"/>
    </row>
    <row r="889" spans="15:15" x14ac:dyDescent="0.2">
      <c r="O889"/>
    </row>
    <row r="890" spans="15:15" x14ac:dyDescent="0.2">
      <c r="O890"/>
    </row>
    <row r="891" spans="15:15" x14ac:dyDescent="0.2">
      <c r="O891"/>
    </row>
    <row r="892" spans="15:15" x14ac:dyDescent="0.2">
      <c r="O892"/>
    </row>
    <row r="893" spans="15:15" x14ac:dyDescent="0.2">
      <c r="O893"/>
    </row>
    <row r="894" spans="15:15" x14ac:dyDescent="0.2">
      <c r="O894"/>
    </row>
    <row r="895" spans="15:15" x14ac:dyDescent="0.2">
      <c r="O895"/>
    </row>
    <row r="896" spans="15:15" x14ac:dyDescent="0.2">
      <c r="O896"/>
    </row>
    <row r="897" spans="15:15" x14ac:dyDescent="0.2">
      <c r="O897"/>
    </row>
    <row r="898" spans="15:15" x14ac:dyDescent="0.2">
      <c r="O898"/>
    </row>
    <row r="899" spans="15:15" x14ac:dyDescent="0.2">
      <c r="O899"/>
    </row>
    <row r="900" spans="15:15" x14ac:dyDescent="0.2">
      <c r="O900"/>
    </row>
    <row r="901" spans="15:15" x14ac:dyDescent="0.2">
      <c r="O901"/>
    </row>
    <row r="902" spans="15:15" x14ac:dyDescent="0.2">
      <c r="O902"/>
    </row>
    <row r="903" spans="15:15" x14ac:dyDescent="0.2">
      <c r="O903"/>
    </row>
    <row r="904" spans="15:15" x14ac:dyDescent="0.2">
      <c r="O904"/>
    </row>
    <row r="905" spans="15:15" x14ac:dyDescent="0.2">
      <c r="O905"/>
    </row>
    <row r="906" spans="15:15" x14ac:dyDescent="0.2">
      <c r="O906"/>
    </row>
    <row r="907" spans="15:15" x14ac:dyDescent="0.2">
      <c r="O907"/>
    </row>
    <row r="908" spans="15:15" x14ac:dyDescent="0.2">
      <c r="O908"/>
    </row>
    <row r="909" spans="15:15" x14ac:dyDescent="0.2">
      <c r="O909"/>
    </row>
    <row r="910" spans="15:15" x14ac:dyDescent="0.2">
      <c r="O910"/>
    </row>
    <row r="911" spans="15:15" x14ac:dyDescent="0.2">
      <c r="O911"/>
    </row>
    <row r="912" spans="15:15" x14ac:dyDescent="0.2">
      <c r="O912"/>
    </row>
    <row r="913" spans="15:15" x14ac:dyDescent="0.2">
      <c r="O913"/>
    </row>
    <row r="914" spans="15:15" x14ac:dyDescent="0.2">
      <c r="O914"/>
    </row>
    <row r="915" spans="15:15" x14ac:dyDescent="0.2">
      <c r="O915"/>
    </row>
    <row r="916" spans="15:15" x14ac:dyDescent="0.2">
      <c r="O916"/>
    </row>
    <row r="917" spans="15:15" x14ac:dyDescent="0.2">
      <c r="O917"/>
    </row>
    <row r="918" spans="15:15" x14ac:dyDescent="0.2">
      <c r="O918"/>
    </row>
    <row r="919" spans="15:15" x14ac:dyDescent="0.2">
      <c r="O919"/>
    </row>
    <row r="920" spans="15:15" x14ac:dyDescent="0.2">
      <c r="O920"/>
    </row>
    <row r="921" spans="15:15" x14ac:dyDescent="0.2">
      <c r="O921"/>
    </row>
    <row r="922" spans="15:15" x14ac:dyDescent="0.2">
      <c r="O922"/>
    </row>
    <row r="923" spans="15:15" x14ac:dyDescent="0.2">
      <c r="O923"/>
    </row>
    <row r="924" spans="15:15" x14ac:dyDescent="0.2">
      <c r="O924"/>
    </row>
    <row r="925" spans="15:15" x14ac:dyDescent="0.2">
      <c r="O925"/>
    </row>
    <row r="926" spans="15:15" x14ac:dyDescent="0.2">
      <c r="O926"/>
    </row>
    <row r="927" spans="15:15" x14ac:dyDescent="0.2">
      <c r="O927"/>
    </row>
    <row r="928" spans="15:15" x14ac:dyDescent="0.2">
      <c r="O928"/>
    </row>
    <row r="929" spans="15:15" x14ac:dyDescent="0.2">
      <c r="O929"/>
    </row>
    <row r="930" spans="15:15" x14ac:dyDescent="0.2">
      <c r="O930"/>
    </row>
    <row r="931" spans="15:15" x14ac:dyDescent="0.2">
      <c r="O931"/>
    </row>
    <row r="932" spans="15:15" x14ac:dyDescent="0.2">
      <c r="O932"/>
    </row>
    <row r="933" spans="15:15" x14ac:dyDescent="0.2">
      <c r="O933"/>
    </row>
    <row r="934" spans="15:15" x14ac:dyDescent="0.2">
      <c r="O934"/>
    </row>
    <row r="935" spans="15:15" x14ac:dyDescent="0.2">
      <c r="O935"/>
    </row>
    <row r="936" spans="15:15" x14ac:dyDescent="0.2">
      <c r="O936"/>
    </row>
    <row r="937" spans="15:15" x14ac:dyDescent="0.2">
      <c r="O937"/>
    </row>
    <row r="938" spans="15:15" x14ac:dyDescent="0.2">
      <c r="O938"/>
    </row>
    <row r="939" spans="15:15" x14ac:dyDescent="0.2">
      <c r="O939"/>
    </row>
    <row r="940" spans="15:15" x14ac:dyDescent="0.2">
      <c r="O940"/>
    </row>
    <row r="941" spans="15:15" x14ac:dyDescent="0.2">
      <c r="O941"/>
    </row>
    <row r="942" spans="15:15" x14ac:dyDescent="0.2">
      <c r="O942"/>
    </row>
    <row r="943" spans="15:15" x14ac:dyDescent="0.2">
      <c r="O943"/>
    </row>
    <row r="944" spans="15:15" x14ac:dyDescent="0.2">
      <c r="O944"/>
    </row>
    <row r="945" spans="15:15" x14ac:dyDescent="0.2">
      <c r="O945"/>
    </row>
    <row r="946" spans="15:15" x14ac:dyDescent="0.2">
      <c r="O946"/>
    </row>
    <row r="947" spans="15:15" x14ac:dyDescent="0.2">
      <c r="O947"/>
    </row>
    <row r="948" spans="15:15" x14ac:dyDescent="0.2">
      <c r="O948"/>
    </row>
    <row r="949" spans="15:15" x14ac:dyDescent="0.2">
      <c r="O949"/>
    </row>
    <row r="950" spans="15:15" x14ac:dyDescent="0.2">
      <c r="O950"/>
    </row>
    <row r="951" spans="15:15" x14ac:dyDescent="0.2">
      <c r="O951"/>
    </row>
    <row r="952" spans="15:15" x14ac:dyDescent="0.2">
      <c r="O952"/>
    </row>
    <row r="953" spans="15:15" x14ac:dyDescent="0.2">
      <c r="O953"/>
    </row>
    <row r="954" spans="15:15" x14ac:dyDescent="0.2">
      <c r="O954"/>
    </row>
    <row r="955" spans="15:15" x14ac:dyDescent="0.2">
      <c r="O955"/>
    </row>
    <row r="956" spans="15:15" x14ac:dyDescent="0.2">
      <c r="O956"/>
    </row>
    <row r="957" spans="15:15" x14ac:dyDescent="0.2">
      <c r="O957"/>
    </row>
    <row r="958" spans="15:15" x14ac:dyDescent="0.2">
      <c r="O958"/>
    </row>
    <row r="959" spans="15:15" x14ac:dyDescent="0.2">
      <c r="O959"/>
    </row>
    <row r="960" spans="15:15" x14ac:dyDescent="0.2">
      <c r="O960"/>
    </row>
    <row r="961" spans="15:15" x14ac:dyDescent="0.2">
      <c r="O961"/>
    </row>
    <row r="962" spans="15:15" x14ac:dyDescent="0.2">
      <c r="O962"/>
    </row>
    <row r="963" spans="15:15" x14ac:dyDescent="0.2">
      <c r="O963"/>
    </row>
    <row r="964" spans="15:15" x14ac:dyDescent="0.2">
      <c r="O964"/>
    </row>
    <row r="965" spans="15:15" x14ac:dyDescent="0.2">
      <c r="O965"/>
    </row>
    <row r="966" spans="15:15" x14ac:dyDescent="0.2">
      <c r="O966"/>
    </row>
    <row r="967" spans="15:15" x14ac:dyDescent="0.2">
      <c r="O967"/>
    </row>
    <row r="968" spans="15:15" x14ac:dyDescent="0.2">
      <c r="O968"/>
    </row>
    <row r="969" spans="15:15" x14ac:dyDescent="0.2">
      <c r="O969"/>
    </row>
    <row r="970" spans="15:15" x14ac:dyDescent="0.2">
      <c r="O970"/>
    </row>
    <row r="971" spans="15:15" x14ac:dyDescent="0.2">
      <c r="O971"/>
    </row>
    <row r="972" spans="15:15" x14ac:dyDescent="0.2">
      <c r="O972"/>
    </row>
    <row r="973" spans="15:15" x14ac:dyDescent="0.2">
      <c r="O973"/>
    </row>
    <row r="974" spans="15:15" x14ac:dyDescent="0.2">
      <c r="O974"/>
    </row>
    <row r="975" spans="15:15" x14ac:dyDescent="0.2">
      <c r="O975"/>
    </row>
    <row r="976" spans="15:15" x14ac:dyDescent="0.2">
      <c r="O976"/>
    </row>
    <row r="977" spans="15:15" x14ac:dyDescent="0.2">
      <c r="O977"/>
    </row>
    <row r="978" spans="15:15" x14ac:dyDescent="0.2">
      <c r="O978"/>
    </row>
    <row r="979" spans="15:15" x14ac:dyDescent="0.2">
      <c r="O979"/>
    </row>
    <row r="980" spans="15:15" x14ac:dyDescent="0.2">
      <c r="O980"/>
    </row>
    <row r="981" spans="15:15" x14ac:dyDescent="0.2">
      <c r="O981"/>
    </row>
    <row r="982" spans="15:15" x14ac:dyDescent="0.2">
      <c r="O982"/>
    </row>
    <row r="983" spans="15:15" x14ac:dyDescent="0.2">
      <c r="O983"/>
    </row>
    <row r="984" spans="15:15" x14ac:dyDescent="0.2">
      <c r="O984"/>
    </row>
    <row r="985" spans="15:15" x14ac:dyDescent="0.2">
      <c r="O985"/>
    </row>
    <row r="986" spans="15:15" x14ac:dyDescent="0.2">
      <c r="O986"/>
    </row>
    <row r="987" spans="15:15" x14ac:dyDescent="0.2">
      <c r="O987"/>
    </row>
    <row r="988" spans="15:15" x14ac:dyDescent="0.2">
      <c r="O988"/>
    </row>
    <row r="989" spans="15:15" x14ac:dyDescent="0.2">
      <c r="O989"/>
    </row>
    <row r="990" spans="15:15" x14ac:dyDescent="0.2">
      <c r="O990"/>
    </row>
    <row r="991" spans="15:15" x14ac:dyDescent="0.2">
      <c r="O991"/>
    </row>
    <row r="992" spans="15:15" x14ac:dyDescent="0.2">
      <c r="O992"/>
    </row>
    <row r="993" spans="15:15" x14ac:dyDescent="0.2">
      <c r="O993"/>
    </row>
    <row r="994" spans="15:15" x14ac:dyDescent="0.2">
      <c r="O994"/>
    </row>
    <row r="995" spans="15:15" x14ac:dyDescent="0.2">
      <c r="O995"/>
    </row>
    <row r="996" spans="15:15" x14ac:dyDescent="0.2">
      <c r="O996"/>
    </row>
    <row r="997" spans="15:15" x14ac:dyDescent="0.2">
      <c r="O997"/>
    </row>
    <row r="998" spans="15:15" x14ac:dyDescent="0.2">
      <c r="O998"/>
    </row>
    <row r="999" spans="15:15" x14ac:dyDescent="0.2">
      <c r="O999"/>
    </row>
    <row r="1000" spans="15:15" x14ac:dyDescent="0.2">
      <c r="O1000"/>
    </row>
    <row r="1001" spans="15:15" x14ac:dyDescent="0.2">
      <c r="O1001"/>
    </row>
    <row r="1002" spans="15:15" x14ac:dyDescent="0.2">
      <c r="O1002"/>
    </row>
    <row r="1003" spans="15:15" x14ac:dyDescent="0.2">
      <c r="O1003"/>
    </row>
    <row r="1004" spans="15:15" x14ac:dyDescent="0.2">
      <c r="O1004"/>
    </row>
    <row r="1005" spans="15:15" x14ac:dyDescent="0.2">
      <c r="O1005"/>
    </row>
    <row r="1006" spans="15:15" x14ac:dyDescent="0.2">
      <c r="O1006"/>
    </row>
    <row r="1007" spans="15:15" x14ac:dyDescent="0.2">
      <c r="O1007"/>
    </row>
    <row r="1008" spans="15:15" x14ac:dyDescent="0.2">
      <c r="O1008"/>
    </row>
    <row r="1009" spans="15:15" x14ac:dyDescent="0.2">
      <c r="O1009"/>
    </row>
    <row r="1010" spans="15:15" x14ac:dyDescent="0.2">
      <c r="O1010"/>
    </row>
    <row r="1011" spans="15:15" x14ac:dyDescent="0.2">
      <c r="O1011"/>
    </row>
    <row r="1012" spans="15:15" x14ac:dyDescent="0.2">
      <c r="O1012"/>
    </row>
    <row r="1013" spans="15:15" x14ac:dyDescent="0.2">
      <c r="O1013"/>
    </row>
    <row r="1014" spans="15:15" x14ac:dyDescent="0.2">
      <c r="O1014"/>
    </row>
    <row r="1015" spans="15:15" x14ac:dyDescent="0.2">
      <c r="O1015"/>
    </row>
    <row r="1016" spans="15:15" x14ac:dyDescent="0.2">
      <c r="O1016"/>
    </row>
    <row r="1017" spans="15:15" x14ac:dyDescent="0.2">
      <c r="O1017"/>
    </row>
    <row r="1018" spans="15:15" x14ac:dyDescent="0.2">
      <c r="O1018"/>
    </row>
    <row r="1019" spans="15:15" x14ac:dyDescent="0.2">
      <c r="O1019"/>
    </row>
    <row r="1020" spans="15:15" x14ac:dyDescent="0.2">
      <c r="O1020"/>
    </row>
    <row r="1021" spans="15:15" x14ac:dyDescent="0.2">
      <c r="O1021"/>
    </row>
    <row r="1022" spans="15:15" x14ac:dyDescent="0.2">
      <c r="O1022"/>
    </row>
    <row r="1023" spans="15:15" x14ac:dyDescent="0.2">
      <c r="O1023"/>
    </row>
    <row r="1024" spans="15:15" x14ac:dyDescent="0.2">
      <c r="O1024"/>
    </row>
    <row r="1025" spans="15:15" x14ac:dyDescent="0.2">
      <c r="O1025"/>
    </row>
    <row r="1026" spans="15:15" x14ac:dyDescent="0.2">
      <c r="O1026"/>
    </row>
    <row r="1027" spans="15:15" x14ac:dyDescent="0.2">
      <c r="O1027"/>
    </row>
    <row r="1028" spans="15:15" x14ac:dyDescent="0.2">
      <c r="O1028"/>
    </row>
    <row r="1029" spans="15:15" x14ac:dyDescent="0.2">
      <c r="O1029"/>
    </row>
    <row r="1030" spans="15:15" x14ac:dyDescent="0.2">
      <c r="O1030"/>
    </row>
    <row r="1031" spans="15:15" x14ac:dyDescent="0.2">
      <c r="O1031"/>
    </row>
    <row r="1032" spans="15:15" x14ac:dyDescent="0.2">
      <c r="O1032"/>
    </row>
    <row r="1033" spans="15:15" x14ac:dyDescent="0.2">
      <c r="O1033"/>
    </row>
    <row r="1034" spans="15:15" x14ac:dyDescent="0.2">
      <c r="O1034"/>
    </row>
    <row r="1035" spans="15:15" x14ac:dyDescent="0.2">
      <c r="O1035"/>
    </row>
    <row r="1036" spans="15:15" x14ac:dyDescent="0.2">
      <c r="O1036"/>
    </row>
    <row r="1037" spans="15:15" x14ac:dyDescent="0.2">
      <c r="O1037"/>
    </row>
    <row r="1038" spans="15:15" x14ac:dyDescent="0.2">
      <c r="O1038"/>
    </row>
    <row r="1039" spans="15:15" x14ac:dyDescent="0.2">
      <c r="O1039"/>
    </row>
    <row r="1040" spans="15:15" x14ac:dyDescent="0.2">
      <c r="O1040"/>
    </row>
    <row r="1041" spans="15:15" x14ac:dyDescent="0.2">
      <c r="O1041"/>
    </row>
    <row r="1042" spans="15:15" x14ac:dyDescent="0.2">
      <c r="O1042"/>
    </row>
    <row r="1043" spans="15:15" x14ac:dyDescent="0.2">
      <c r="O1043"/>
    </row>
    <row r="1044" spans="15:15" x14ac:dyDescent="0.2">
      <c r="O1044"/>
    </row>
    <row r="1045" spans="15:15" x14ac:dyDescent="0.2">
      <c r="O1045"/>
    </row>
    <row r="1046" spans="15:15" x14ac:dyDescent="0.2">
      <c r="O1046"/>
    </row>
    <row r="1047" spans="15:15" x14ac:dyDescent="0.2">
      <c r="O1047"/>
    </row>
    <row r="1048" spans="15:15" x14ac:dyDescent="0.2">
      <c r="O1048"/>
    </row>
    <row r="1049" spans="15:15" x14ac:dyDescent="0.2">
      <c r="O1049"/>
    </row>
    <row r="1050" spans="15:15" x14ac:dyDescent="0.2">
      <c r="O1050"/>
    </row>
    <row r="1051" spans="15:15" x14ac:dyDescent="0.2">
      <c r="O1051"/>
    </row>
    <row r="1052" spans="15:15" x14ac:dyDescent="0.2">
      <c r="O1052"/>
    </row>
    <row r="1053" spans="15:15" x14ac:dyDescent="0.2">
      <c r="O1053"/>
    </row>
    <row r="1054" spans="15:15" x14ac:dyDescent="0.2">
      <c r="O1054"/>
    </row>
    <row r="1055" spans="15:15" x14ac:dyDescent="0.2">
      <c r="O1055"/>
    </row>
    <row r="1056" spans="15:15" x14ac:dyDescent="0.2">
      <c r="O1056"/>
    </row>
    <row r="1057" spans="15:15" x14ac:dyDescent="0.2">
      <c r="O1057"/>
    </row>
    <row r="1058" spans="15:15" x14ac:dyDescent="0.2">
      <c r="O1058"/>
    </row>
    <row r="1059" spans="15:15" x14ac:dyDescent="0.2">
      <c r="O1059"/>
    </row>
    <row r="1060" spans="15:15" x14ac:dyDescent="0.2">
      <c r="O1060"/>
    </row>
    <row r="1061" spans="15:15" x14ac:dyDescent="0.2">
      <c r="O1061"/>
    </row>
    <row r="1062" spans="15:15" x14ac:dyDescent="0.2">
      <c r="O1062"/>
    </row>
    <row r="1063" spans="15:15" x14ac:dyDescent="0.2">
      <c r="O1063"/>
    </row>
    <row r="1064" spans="15:15" x14ac:dyDescent="0.2">
      <c r="O1064"/>
    </row>
    <row r="1065" spans="15:15" x14ac:dyDescent="0.2">
      <c r="O1065"/>
    </row>
    <row r="1066" spans="15:15" x14ac:dyDescent="0.2">
      <c r="O1066"/>
    </row>
    <row r="1067" spans="15:15" x14ac:dyDescent="0.2">
      <c r="O1067"/>
    </row>
    <row r="1068" spans="15:15" x14ac:dyDescent="0.2">
      <c r="O1068"/>
    </row>
    <row r="1069" spans="15:15" x14ac:dyDescent="0.2">
      <c r="O1069"/>
    </row>
    <row r="1070" spans="15:15" x14ac:dyDescent="0.2">
      <c r="O1070"/>
    </row>
    <row r="1071" spans="15:15" x14ac:dyDescent="0.2">
      <c r="O1071"/>
    </row>
    <row r="1072" spans="15:15" x14ac:dyDescent="0.2">
      <c r="O1072"/>
    </row>
    <row r="1073" spans="15:15" x14ac:dyDescent="0.2">
      <c r="O1073"/>
    </row>
    <row r="1074" spans="15:15" x14ac:dyDescent="0.2">
      <c r="O1074"/>
    </row>
    <row r="1075" spans="15:15" x14ac:dyDescent="0.2">
      <c r="O1075"/>
    </row>
    <row r="1076" spans="15:15" x14ac:dyDescent="0.2">
      <c r="O1076"/>
    </row>
    <row r="1077" spans="15:15" x14ac:dyDescent="0.2">
      <c r="O1077"/>
    </row>
    <row r="1078" spans="15:15" x14ac:dyDescent="0.2">
      <c r="O1078"/>
    </row>
    <row r="1079" spans="15:15" x14ac:dyDescent="0.2">
      <c r="O1079"/>
    </row>
    <row r="1080" spans="15:15" x14ac:dyDescent="0.2">
      <c r="O1080"/>
    </row>
    <row r="1081" spans="15:15" x14ac:dyDescent="0.2">
      <c r="O1081"/>
    </row>
    <row r="1082" spans="15:15" x14ac:dyDescent="0.2">
      <c r="O1082"/>
    </row>
    <row r="1083" spans="15:15" x14ac:dyDescent="0.2">
      <c r="O1083"/>
    </row>
    <row r="1084" spans="15:15" x14ac:dyDescent="0.2">
      <c r="O1084"/>
    </row>
    <row r="1085" spans="15:15" x14ac:dyDescent="0.2">
      <c r="O1085"/>
    </row>
    <row r="1086" spans="15:15" x14ac:dyDescent="0.2">
      <c r="O1086"/>
    </row>
    <row r="1087" spans="15:15" x14ac:dyDescent="0.2">
      <c r="O1087"/>
    </row>
    <row r="1088" spans="15:15" x14ac:dyDescent="0.2">
      <c r="O1088"/>
    </row>
    <row r="1089" spans="15:15" x14ac:dyDescent="0.2">
      <c r="O1089"/>
    </row>
    <row r="1090" spans="15:15" x14ac:dyDescent="0.2">
      <c r="O1090"/>
    </row>
    <row r="1091" spans="15:15" x14ac:dyDescent="0.2">
      <c r="O1091"/>
    </row>
    <row r="1092" spans="15:15" x14ac:dyDescent="0.2">
      <c r="O1092"/>
    </row>
    <row r="1093" spans="15:15" x14ac:dyDescent="0.2">
      <c r="O1093"/>
    </row>
    <row r="1094" spans="15:15" x14ac:dyDescent="0.2">
      <c r="O1094"/>
    </row>
    <row r="1095" spans="15:15" x14ac:dyDescent="0.2">
      <c r="O1095"/>
    </row>
    <row r="1096" spans="15:15" x14ac:dyDescent="0.2">
      <c r="O1096"/>
    </row>
    <row r="1097" spans="15:15" x14ac:dyDescent="0.2">
      <c r="O1097"/>
    </row>
    <row r="1098" spans="15:15" x14ac:dyDescent="0.2">
      <c r="O1098"/>
    </row>
    <row r="1099" spans="15:15" x14ac:dyDescent="0.2">
      <c r="O1099"/>
    </row>
    <row r="1100" spans="15:15" x14ac:dyDescent="0.2">
      <c r="O1100"/>
    </row>
    <row r="1101" spans="15:15" x14ac:dyDescent="0.2">
      <c r="O1101"/>
    </row>
    <row r="1102" spans="15:15" x14ac:dyDescent="0.2">
      <c r="O1102"/>
    </row>
    <row r="1103" spans="15:15" x14ac:dyDescent="0.2">
      <c r="O1103"/>
    </row>
    <row r="1104" spans="15:15" x14ac:dyDescent="0.2">
      <c r="O1104"/>
    </row>
    <row r="1105" spans="15:15" x14ac:dyDescent="0.2">
      <c r="O1105"/>
    </row>
    <row r="1106" spans="15:15" x14ac:dyDescent="0.2">
      <c r="O1106"/>
    </row>
    <row r="1107" spans="15:15" x14ac:dyDescent="0.2">
      <c r="O1107"/>
    </row>
    <row r="1108" spans="15:15" x14ac:dyDescent="0.2">
      <c r="O1108"/>
    </row>
    <row r="1109" spans="15:15" x14ac:dyDescent="0.2">
      <c r="O1109"/>
    </row>
    <row r="1110" spans="15:15" x14ac:dyDescent="0.2">
      <c r="O1110"/>
    </row>
    <row r="1111" spans="15:15" x14ac:dyDescent="0.2">
      <c r="O1111"/>
    </row>
    <row r="1112" spans="15:15" x14ac:dyDescent="0.2">
      <c r="O1112"/>
    </row>
    <row r="1113" spans="15:15" x14ac:dyDescent="0.2">
      <c r="O1113"/>
    </row>
    <row r="1114" spans="15:15" x14ac:dyDescent="0.2">
      <c r="O1114"/>
    </row>
    <row r="1115" spans="15:15" x14ac:dyDescent="0.2">
      <c r="O1115"/>
    </row>
    <row r="1116" spans="15:15" x14ac:dyDescent="0.2">
      <c r="O1116"/>
    </row>
    <row r="1117" spans="15:15" x14ac:dyDescent="0.2">
      <c r="O1117"/>
    </row>
    <row r="1118" spans="15:15" x14ac:dyDescent="0.2">
      <c r="O1118"/>
    </row>
    <row r="1119" spans="15:15" x14ac:dyDescent="0.2">
      <c r="O1119"/>
    </row>
    <row r="1120" spans="15:15" x14ac:dyDescent="0.2">
      <c r="O1120"/>
    </row>
    <row r="1121" spans="15:15" x14ac:dyDescent="0.2">
      <c r="O1121"/>
    </row>
    <row r="1122" spans="15:15" x14ac:dyDescent="0.2">
      <c r="O1122"/>
    </row>
    <row r="1123" spans="15:15" x14ac:dyDescent="0.2">
      <c r="O1123"/>
    </row>
    <row r="1124" spans="15:15" x14ac:dyDescent="0.2">
      <c r="O1124"/>
    </row>
    <row r="1125" spans="15:15" x14ac:dyDescent="0.2">
      <c r="O1125"/>
    </row>
    <row r="1126" spans="15:15" x14ac:dyDescent="0.2">
      <c r="O1126"/>
    </row>
    <row r="1127" spans="15:15" x14ac:dyDescent="0.2">
      <c r="O1127"/>
    </row>
    <row r="1128" spans="15:15" x14ac:dyDescent="0.2">
      <c r="O1128"/>
    </row>
    <row r="1129" spans="15:15" x14ac:dyDescent="0.2">
      <c r="O1129"/>
    </row>
    <row r="1130" spans="15:15" x14ac:dyDescent="0.2">
      <c r="O1130"/>
    </row>
    <row r="1131" spans="15:15" x14ac:dyDescent="0.2">
      <c r="O1131"/>
    </row>
    <row r="1132" spans="15:15" x14ac:dyDescent="0.2">
      <c r="O1132"/>
    </row>
    <row r="1133" spans="15:15" x14ac:dyDescent="0.2">
      <c r="O1133"/>
    </row>
    <row r="1134" spans="15:15" x14ac:dyDescent="0.2">
      <c r="O1134"/>
    </row>
    <row r="1135" spans="15:15" x14ac:dyDescent="0.2">
      <c r="O1135"/>
    </row>
    <row r="1136" spans="15:15" x14ac:dyDescent="0.2">
      <c r="O1136"/>
    </row>
    <row r="1137" spans="15:15" x14ac:dyDescent="0.2">
      <c r="O1137"/>
    </row>
    <row r="1138" spans="15:15" x14ac:dyDescent="0.2">
      <c r="O1138"/>
    </row>
    <row r="1139" spans="15:15" x14ac:dyDescent="0.2">
      <c r="O1139"/>
    </row>
    <row r="1140" spans="15:15" x14ac:dyDescent="0.2">
      <c r="O1140"/>
    </row>
    <row r="1141" spans="15:15" x14ac:dyDescent="0.2">
      <c r="O1141"/>
    </row>
    <row r="1142" spans="15:15" x14ac:dyDescent="0.2">
      <c r="O1142"/>
    </row>
    <row r="1143" spans="15:15" x14ac:dyDescent="0.2">
      <c r="O1143"/>
    </row>
    <row r="1144" spans="15:15" x14ac:dyDescent="0.2">
      <c r="O1144"/>
    </row>
    <row r="1145" spans="15:15" x14ac:dyDescent="0.2">
      <c r="O1145"/>
    </row>
    <row r="1146" spans="15:15" x14ac:dyDescent="0.2">
      <c r="O1146"/>
    </row>
    <row r="1147" spans="15:15" x14ac:dyDescent="0.2">
      <c r="O1147"/>
    </row>
    <row r="1148" spans="15:15" x14ac:dyDescent="0.2">
      <c r="O1148"/>
    </row>
    <row r="1149" spans="15:15" x14ac:dyDescent="0.2">
      <c r="O1149"/>
    </row>
    <row r="1150" spans="15:15" x14ac:dyDescent="0.2">
      <c r="O1150"/>
    </row>
    <row r="1151" spans="15:15" x14ac:dyDescent="0.2">
      <c r="O1151"/>
    </row>
    <row r="1152" spans="15:15" x14ac:dyDescent="0.2">
      <c r="O1152"/>
    </row>
    <row r="1153" spans="15:15" x14ac:dyDescent="0.2">
      <c r="O1153"/>
    </row>
    <row r="1154" spans="15:15" x14ac:dyDescent="0.2">
      <c r="O1154"/>
    </row>
    <row r="1155" spans="15:15" x14ac:dyDescent="0.2">
      <c r="O1155"/>
    </row>
    <row r="1156" spans="15:15" x14ac:dyDescent="0.2">
      <c r="O1156"/>
    </row>
    <row r="1157" spans="15:15" x14ac:dyDescent="0.2">
      <c r="O1157"/>
    </row>
    <row r="1158" spans="15:15" x14ac:dyDescent="0.2">
      <c r="O1158"/>
    </row>
    <row r="1159" spans="15:15" x14ac:dyDescent="0.2">
      <c r="O1159"/>
    </row>
    <row r="1160" spans="15:15" x14ac:dyDescent="0.2">
      <c r="O1160"/>
    </row>
    <row r="1161" spans="15:15" x14ac:dyDescent="0.2">
      <c r="O1161"/>
    </row>
    <row r="1162" spans="15:15" x14ac:dyDescent="0.2">
      <c r="O1162"/>
    </row>
    <row r="1163" spans="15:15" x14ac:dyDescent="0.2">
      <c r="O1163"/>
    </row>
    <row r="1164" spans="15:15" x14ac:dyDescent="0.2">
      <c r="O1164"/>
    </row>
    <row r="1165" spans="15:15" x14ac:dyDescent="0.2">
      <c r="O1165"/>
    </row>
    <row r="1166" spans="15:15" x14ac:dyDescent="0.2">
      <c r="O1166"/>
    </row>
    <row r="1167" spans="15:15" x14ac:dyDescent="0.2">
      <c r="O1167"/>
    </row>
    <row r="1168" spans="15:15" x14ac:dyDescent="0.2">
      <c r="O1168"/>
    </row>
    <row r="1169" spans="15:15" x14ac:dyDescent="0.2">
      <c r="O1169"/>
    </row>
    <row r="1170" spans="15:15" x14ac:dyDescent="0.2">
      <c r="O1170"/>
    </row>
    <row r="1171" spans="15:15" x14ac:dyDescent="0.2">
      <c r="O1171"/>
    </row>
    <row r="1172" spans="15:15" x14ac:dyDescent="0.2">
      <c r="O1172"/>
    </row>
    <row r="1173" spans="15:15" x14ac:dyDescent="0.2">
      <c r="O1173"/>
    </row>
    <row r="1174" spans="15:15" x14ac:dyDescent="0.2">
      <c r="O1174"/>
    </row>
    <row r="1175" spans="15:15" x14ac:dyDescent="0.2">
      <c r="O1175"/>
    </row>
    <row r="1176" spans="15:15" x14ac:dyDescent="0.2">
      <c r="O1176"/>
    </row>
    <row r="1177" spans="15:15" x14ac:dyDescent="0.2">
      <c r="O1177"/>
    </row>
    <row r="1178" spans="15:15" x14ac:dyDescent="0.2">
      <c r="O1178"/>
    </row>
    <row r="1179" spans="15:15" x14ac:dyDescent="0.2">
      <c r="O1179"/>
    </row>
    <row r="1180" spans="15:15" x14ac:dyDescent="0.2">
      <c r="O1180"/>
    </row>
    <row r="1181" spans="15:15" x14ac:dyDescent="0.2">
      <c r="O1181"/>
    </row>
    <row r="1182" spans="15:15" x14ac:dyDescent="0.2">
      <c r="O1182"/>
    </row>
    <row r="1183" spans="15:15" x14ac:dyDescent="0.2">
      <c r="O1183"/>
    </row>
    <row r="1184" spans="15:15" x14ac:dyDescent="0.2">
      <c r="O1184"/>
    </row>
    <row r="1185" spans="15:15" x14ac:dyDescent="0.2">
      <c r="O1185"/>
    </row>
    <row r="1186" spans="15:15" x14ac:dyDescent="0.2">
      <c r="O1186"/>
    </row>
    <row r="1187" spans="15:15" x14ac:dyDescent="0.2">
      <c r="O1187"/>
    </row>
    <row r="1188" spans="15:15" x14ac:dyDescent="0.2">
      <c r="O1188"/>
    </row>
    <row r="1189" spans="15:15" x14ac:dyDescent="0.2">
      <c r="O1189"/>
    </row>
    <row r="1190" spans="15:15" x14ac:dyDescent="0.2">
      <c r="O1190"/>
    </row>
    <row r="1191" spans="15:15" x14ac:dyDescent="0.2">
      <c r="O1191"/>
    </row>
    <row r="1192" spans="15:15" x14ac:dyDescent="0.2">
      <c r="O1192"/>
    </row>
    <row r="1193" spans="15:15" x14ac:dyDescent="0.2">
      <c r="O1193"/>
    </row>
    <row r="1194" spans="15:15" x14ac:dyDescent="0.2">
      <c r="O1194"/>
    </row>
    <row r="1195" spans="15:15" x14ac:dyDescent="0.2">
      <c r="O1195"/>
    </row>
    <row r="1196" spans="15:15" x14ac:dyDescent="0.2">
      <c r="O1196"/>
    </row>
    <row r="1197" spans="15:15" x14ac:dyDescent="0.2">
      <c r="O1197"/>
    </row>
    <row r="1198" spans="15:15" x14ac:dyDescent="0.2">
      <c r="O1198"/>
    </row>
    <row r="1199" spans="15:15" x14ac:dyDescent="0.2">
      <c r="O1199"/>
    </row>
    <row r="1200" spans="15:15" x14ac:dyDescent="0.2">
      <c r="O1200"/>
    </row>
    <row r="1201" spans="15:15" x14ac:dyDescent="0.2">
      <c r="O1201"/>
    </row>
    <row r="1202" spans="15:15" x14ac:dyDescent="0.2">
      <c r="O1202"/>
    </row>
    <row r="1203" spans="15:15" x14ac:dyDescent="0.2">
      <c r="O1203"/>
    </row>
    <row r="1204" spans="15:15" x14ac:dyDescent="0.2">
      <c r="O1204"/>
    </row>
    <row r="1205" spans="15:15" x14ac:dyDescent="0.2">
      <c r="O1205"/>
    </row>
    <row r="1206" spans="15:15" x14ac:dyDescent="0.2">
      <c r="O1206"/>
    </row>
    <row r="1207" spans="15:15" x14ac:dyDescent="0.2">
      <c r="O1207"/>
    </row>
    <row r="1208" spans="15:15" x14ac:dyDescent="0.2">
      <c r="O1208"/>
    </row>
    <row r="1209" spans="15:15" x14ac:dyDescent="0.2">
      <c r="O1209"/>
    </row>
    <row r="1210" spans="15:15" x14ac:dyDescent="0.2">
      <c r="O1210"/>
    </row>
    <row r="1211" spans="15:15" x14ac:dyDescent="0.2">
      <c r="O1211"/>
    </row>
    <row r="1212" spans="15:15" x14ac:dyDescent="0.2">
      <c r="O1212"/>
    </row>
    <row r="1213" spans="15:15" x14ac:dyDescent="0.2">
      <c r="O1213"/>
    </row>
    <row r="1214" spans="15:15" x14ac:dyDescent="0.2">
      <c r="O1214"/>
    </row>
    <row r="1215" spans="15:15" x14ac:dyDescent="0.2">
      <c r="O1215"/>
    </row>
    <row r="1216" spans="15:15" x14ac:dyDescent="0.2">
      <c r="O1216"/>
    </row>
    <row r="1217" spans="15:15" x14ac:dyDescent="0.2">
      <c r="O1217"/>
    </row>
    <row r="1218" spans="15:15" x14ac:dyDescent="0.2">
      <c r="O1218"/>
    </row>
    <row r="1219" spans="15:15" x14ac:dyDescent="0.2">
      <c r="O1219"/>
    </row>
    <row r="1220" spans="15:15" x14ac:dyDescent="0.2">
      <c r="O1220"/>
    </row>
    <row r="1221" spans="15:15" x14ac:dyDescent="0.2">
      <c r="O1221"/>
    </row>
    <row r="1222" spans="15:15" x14ac:dyDescent="0.2">
      <c r="O1222"/>
    </row>
    <row r="1223" spans="15:15" x14ac:dyDescent="0.2">
      <c r="O1223"/>
    </row>
    <row r="1224" spans="15:15" x14ac:dyDescent="0.2">
      <c r="O1224"/>
    </row>
    <row r="1225" spans="15:15" x14ac:dyDescent="0.2">
      <c r="O1225"/>
    </row>
    <row r="1226" spans="15:15" x14ac:dyDescent="0.2">
      <c r="O1226"/>
    </row>
    <row r="1227" spans="15:15" x14ac:dyDescent="0.2">
      <c r="O1227"/>
    </row>
    <row r="1228" spans="15:15" x14ac:dyDescent="0.2">
      <c r="O1228"/>
    </row>
    <row r="1229" spans="15:15" x14ac:dyDescent="0.2">
      <c r="O1229"/>
    </row>
    <row r="1230" spans="15:15" x14ac:dyDescent="0.2">
      <c r="O1230"/>
    </row>
    <row r="1231" spans="15:15" x14ac:dyDescent="0.2">
      <c r="O1231"/>
    </row>
    <row r="1232" spans="15:15" x14ac:dyDescent="0.2">
      <c r="O1232"/>
    </row>
    <row r="1233" spans="15:15" x14ac:dyDescent="0.2">
      <c r="O1233"/>
    </row>
    <row r="1234" spans="15:15" x14ac:dyDescent="0.2">
      <c r="O1234"/>
    </row>
    <row r="1235" spans="15:15" x14ac:dyDescent="0.2">
      <c r="O1235"/>
    </row>
    <row r="1236" spans="15:15" x14ac:dyDescent="0.2">
      <c r="O1236"/>
    </row>
    <row r="1237" spans="15:15" x14ac:dyDescent="0.2">
      <c r="O1237"/>
    </row>
    <row r="1238" spans="15:15" x14ac:dyDescent="0.2">
      <c r="O1238"/>
    </row>
    <row r="1239" spans="15:15" x14ac:dyDescent="0.2">
      <c r="O1239"/>
    </row>
    <row r="1240" spans="15:15" x14ac:dyDescent="0.2">
      <c r="O1240"/>
    </row>
    <row r="1241" spans="15:15" x14ac:dyDescent="0.2">
      <c r="O1241"/>
    </row>
    <row r="1242" spans="15:15" x14ac:dyDescent="0.2">
      <c r="O1242"/>
    </row>
    <row r="1243" spans="15:15" x14ac:dyDescent="0.2">
      <c r="O1243"/>
    </row>
    <row r="1244" spans="15:15" x14ac:dyDescent="0.2">
      <c r="O1244"/>
    </row>
    <row r="1245" spans="15:15" x14ac:dyDescent="0.2">
      <c r="O1245"/>
    </row>
    <row r="1246" spans="15:15" x14ac:dyDescent="0.2">
      <c r="O1246"/>
    </row>
    <row r="1247" spans="15:15" x14ac:dyDescent="0.2">
      <c r="O1247"/>
    </row>
    <row r="1248" spans="15:15" x14ac:dyDescent="0.2">
      <c r="O1248"/>
    </row>
    <row r="1249" spans="15:15" x14ac:dyDescent="0.2">
      <c r="O1249"/>
    </row>
    <row r="1250" spans="15:15" x14ac:dyDescent="0.2">
      <c r="O1250"/>
    </row>
    <row r="1251" spans="15:15" x14ac:dyDescent="0.2">
      <c r="O1251"/>
    </row>
    <row r="1252" spans="15:15" x14ac:dyDescent="0.2">
      <c r="O1252"/>
    </row>
    <row r="1253" spans="15:15" x14ac:dyDescent="0.2">
      <c r="O1253"/>
    </row>
    <row r="1254" spans="15:15" x14ac:dyDescent="0.2">
      <c r="O1254"/>
    </row>
    <row r="1255" spans="15:15" x14ac:dyDescent="0.2">
      <c r="O1255"/>
    </row>
    <row r="1256" spans="15:15" x14ac:dyDescent="0.2">
      <c r="O1256"/>
    </row>
    <row r="1257" spans="15:15" x14ac:dyDescent="0.2">
      <c r="O1257"/>
    </row>
    <row r="1258" spans="15:15" x14ac:dyDescent="0.2">
      <c r="O1258"/>
    </row>
    <row r="1259" spans="15:15" x14ac:dyDescent="0.2">
      <c r="O1259"/>
    </row>
    <row r="1260" spans="15:15" x14ac:dyDescent="0.2">
      <c r="O1260"/>
    </row>
    <row r="1261" spans="15:15" x14ac:dyDescent="0.2">
      <c r="O1261"/>
    </row>
    <row r="1262" spans="15:15" x14ac:dyDescent="0.2">
      <c r="O1262"/>
    </row>
    <row r="1263" spans="15:15" x14ac:dyDescent="0.2">
      <c r="O1263"/>
    </row>
    <row r="1264" spans="15:15" x14ac:dyDescent="0.2">
      <c r="O1264"/>
    </row>
    <row r="1265" spans="15:15" x14ac:dyDescent="0.2">
      <c r="O1265"/>
    </row>
    <row r="1266" spans="15:15" x14ac:dyDescent="0.2">
      <c r="O1266"/>
    </row>
    <row r="1267" spans="15:15" x14ac:dyDescent="0.2">
      <c r="O1267"/>
    </row>
    <row r="1268" spans="15:15" x14ac:dyDescent="0.2">
      <c r="O1268"/>
    </row>
    <row r="1269" spans="15:15" x14ac:dyDescent="0.2">
      <c r="O1269"/>
    </row>
    <row r="1270" spans="15:15" x14ac:dyDescent="0.2">
      <c r="O1270"/>
    </row>
    <row r="1271" spans="15:15" x14ac:dyDescent="0.2">
      <c r="O1271"/>
    </row>
    <row r="1272" spans="15:15" x14ac:dyDescent="0.2">
      <c r="O1272"/>
    </row>
    <row r="1273" spans="15:15" x14ac:dyDescent="0.2">
      <c r="O1273"/>
    </row>
    <row r="1274" spans="15:15" x14ac:dyDescent="0.2">
      <c r="O1274"/>
    </row>
    <row r="1275" spans="15:15" x14ac:dyDescent="0.2">
      <c r="O1275"/>
    </row>
    <row r="1276" spans="15:15" x14ac:dyDescent="0.2">
      <c r="O1276"/>
    </row>
    <row r="1277" spans="15:15" x14ac:dyDescent="0.2">
      <c r="O1277"/>
    </row>
    <row r="1278" spans="15:15" x14ac:dyDescent="0.2">
      <c r="O1278"/>
    </row>
    <row r="1279" spans="15:15" x14ac:dyDescent="0.2">
      <c r="O1279"/>
    </row>
    <row r="1280" spans="15:15" x14ac:dyDescent="0.2">
      <c r="O1280"/>
    </row>
    <row r="1281" spans="15:15" x14ac:dyDescent="0.2">
      <c r="O1281"/>
    </row>
    <row r="1282" spans="15:15" x14ac:dyDescent="0.2">
      <c r="O1282"/>
    </row>
    <row r="1283" spans="15:15" x14ac:dyDescent="0.2">
      <c r="O1283"/>
    </row>
    <row r="1284" spans="15:15" x14ac:dyDescent="0.2">
      <c r="O1284"/>
    </row>
    <row r="1285" spans="15:15" x14ac:dyDescent="0.2">
      <c r="O1285"/>
    </row>
    <row r="1286" spans="15:15" x14ac:dyDescent="0.2">
      <c r="O1286"/>
    </row>
    <row r="1287" spans="15:15" x14ac:dyDescent="0.2">
      <c r="O1287"/>
    </row>
    <row r="1288" spans="15:15" x14ac:dyDescent="0.2">
      <c r="O1288"/>
    </row>
    <row r="1289" spans="15:15" x14ac:dyDescent="0.2">
      <c r="O1289"/>
    </row>
    <row r="1290" spans="15:15" x14ac:dyDescent="0.2">
      <c r="O1290"/>
    </row>
    <row r="1291" spans="15:15" x14ac:dyDescent="0.2">
      <c r="O1291"/>
    </row>
    <row r="1292" spans="15:15" x14ac:dyDescent="0.2">
      <c r="O1292"/>
    </row>
    <row r="1293" spans="15:15" x14ac:dyDescent="0.2">
      <c r="O1293"/>
    </row>
    <row r="1294" spans="15:15" x14ac:dyDescent="0.2">
      <c r="O1294"/>
    </row>
    <row r="1295" spans="15:15" x14ac:dyDescent="0.2">
      <c r="O1295"/>
    </row>
    <row r="1296" spans="15:15" x14ac:dyDescent="0.2">
      <c r="O1296"/>
    </row>
    <row r="1297" spans="15:15" x14ac:dyDescent="0.2">
      <c r="O1297"/>
    </row>
    <row r="1298" spans="15:15" x14ac:dyDescent="0.2">
      <c r="O1298"/>
    </row>
    <row r="1299" spans="15:15" x14ac:dyDescent="0.2">
      <c r="O1299"/>
    </row>
    <row r="1300" spans="15:15" x14ac:dyDescent="0.2">
      <c r="O1300"/>
    </row>
    <row r="1301" spans="15:15" x14ac:dyDescent="0.2">
      <c r="O1301"/>
    </row>
    <row r="1302" spans="15:15" x14ac:dyDescent="0.2">
      <c r="O1302"/>
    </row>
    <row r="1303" spans="15:15" x14ac:dyDescent="0.2">
      <c r="O1303"/>
    </row>
    <row r="1304" spans="15:15" x14ac:dyDescent="0.2">
      <c r="O1304"/>
    </row>
    <row r="1305" spans="15:15" x14ac:dyDescent="0.2">
      <c r="O1305"/>
    </row>
    <row r="1306" spans="15:15" x14ac:dyDescent="0.2">
      <c r="O1306"/>
    </row>
    <row r="1307" spans="15:15" x14ac:dyDescent="0.2">
      <c r="O1307"/>
    </row>
    <row r="1308" spans="15:15" x14ac:dyDescent="0.2">
      <c r="O1308"/>
    </row>
    <row r="1309" spans="15:15" x14ac:dyDescent="0.2">
      <c r="O1309"/>
    </row>
    <row r="1310" spans="15:15" x14ac:dyDescent="0.2">
      <c r="O1310"/>
    </row>
    <row r="1311" spans="15:15" x14ac:dyDescent="0.2">
      <c r="O1311"/>
    </row>
    <row r="1312" spans="15:15" x14ac:dyDescent="0.2">
      <c r="O1312"/>
    </row>
    <row r="1313" spans="15:15" x14ac:dyDescent="0.2">
      <c r="O1313"/>
    </row>
    <row r="1314" spans="15:15" x14ac:dyDescent="0.2">
      <c r="O1314"/>
    </row>
    <row r="1315" spans="15:15" x14ac:dyDescent="0.2">
      <c r="O1315"/>
    </row>
    <row r="1316" spans="15:15" x14ac:dyDescent="0.2">
      <c r="O1316"/>
    </row>
    <row r="1317" spans="15:15" x14ac:dyDescent="0.2">
      <c r="O1317"/>
    </row>
    <row r="1318" spans="15:15" x14ac:dyDescent="0.2">
      <c r="O1318"/>
    </row>
    <row r="1319" spans="15:15" x14ac:dyDescent="0.2">
      <c r="O1319"/>
    </row>
    <row r="1320" spans="15:15" x14ac:dyDescent="0.2">
      <c r="O1320"/>
    </row>
    <row r="1321" spans="15:15" x14ac:dyDescent="0.2">
      <c r="O1321"/>
    </row>
    <row r="1322" spans="15:15" x14ac:dyDescent="0.2">
      <c r="O1322"/>
    </row>
    <row r="1323" spans="15:15" x14ac:dyDescent="0.2">
      <c r="O1323"/>
    </row>
    <row r="1324" spans="15:15" x14ac:dyDescent="0.2">
      <c r="O1324"/>
    </row>
    <row r="1325" spans="15:15" x14ac:dyDescent="0.2">
      <c r="O1325"/>
    </row>
    <row r="1326" spans="15:15" x14ac:dyDescent="0.2">
      <c r="O1326"/>
    </row>
    <row r="1327" spans="15:15" x14ac:dyDescent="0.2">
      <c r="O1327"/>
    </row>
    <row r="1328" spans="15:15" x14ac:dyDescent="0.2">
      <c r="O1328"/>
    </row>
    <row r="1329" spans="15:15" x14ac:dyDescent="0.2">
      <c r="O1329"/>
    </row>
    <row r="1330" spans="15:15" x14ac:dyDescent="0.2">
      <c r="O1330"/>
    </row>
    <row r="1331" spans="15:15" x14ac:dyDescent="0.2">
      <c r="O1331"/>
    </row>
    <row r="1332" spans="15:15" x14ac:dyDescent="0.2">
      <c r="O1332"/>
    </row>
    <row r="1333" spans="15:15" x14ac:dyDescent="0.2">
      <c r="O1333"/>
    </row>
    <row r="1334" spans="15:15" x14ac:dyDescent="0.2">
      <c r="O1334"/>
    </row>
    <row r="1335" spans="15:15" x14ac:dyDescent="0.2">
      <c r="O1335"/>
    </row>
    <row r="1336" spans="15:15" x14ac:dyDescent="0.2">
      <c r="O1336"/>
    </row>
    <row r="1337" spans="15:15" x14ac:dyDescent="0.2">
      <c r="O1337"/>
    </row>
    <row r="1338" spans="15:15" x14ac:dyDescent="0.2">
      <c r="O1338"/>
    </row>
    <row r="1339" spans="15:15" x14ac:dyDescent="0.2">
      <c r="O1339"/>
    </row>
    <row r="1340" spans="15:15" x14ac:dyDescent="0.2">
      <c r="O1340"/>
    </row>
    <row r="1341" spans="15:15" x14ac:dyDescent="0.2">
      <c r="O1341"/>
    </row>
    <row r="1342" spans="15:15" x14ac:dyDescent="0.2">
      <c r="O1342"/>
    </row>
    <row r="1343" spans="15:15" x14ac:dyDescent="0.2">
      <c r="O1343"/>
    </row>
    <row r="1344" spans="15:15" x14ac:dyDescent="0.2">
      <c r="O1344"/>
    </row>
    <row r="1345" spans="15:15" x14ac:dyDescent="0.2">
      <c r="O1345"/>
    </row>
    <row r="1346" spans="15:15" x14ac:dyDescent="0.2">
      <c r="O1346"/>
    </row>
    <row r="1347" spans="15:15" x14ac:dyDescent="0.2">
      <c r="O1347"/>
    </row>
    <row r="1348" spans="15:15" x14ac:dyDescent="0.2">
      <c r="O1348"/>
    </row>
    <row r="1349" spans="15:15" x14ac:dyDescent="0.2">
      <c r="O1349"/>
    </row>
    <row r="1350" spans="15:15" x14ac:dyDescent="0.2">
      <c r="O1350"/>
    </row>
    <row r="1351" spans="15:15" x14ac:dyDescent="0.2">
      <c r="O1351"/>
    </row>
    <row r="1352" spans="15:15" x14ac:dyDescent="0.2">
      <c r="O1352"/>
    </row>
    <row r="1353" spans="15:15" x14ac:dyDescent="0.2">
      <c r="O1353"/>
    </row>
    <row r="1354" spans="15:15" x14ac:dyDescent="0.2">
      <c r="O1354"/>
    </row>
  </sheetData>
  <sheetProtection algorithmName="SHA-512" hashValue="I8dwO62uTrRrbN42W1+QXmYAh+TET4VpZEd1ij+4uZAfyXI9YBFfi2ziPlBgUlJsOZS1hlByXmcVXUnf7Q9Kig==" saltValue="iuVRMEYbwF6EgZzbGRiWtQ==" spinCount="100000" sheet="1" objects="1" scenarios="1"/>
  <sortState xmlns:xlrd2="http://schemas.microsoft.com/office/spreadsheetml/2017/richdata2" ref="A2:B286">
    <sortCondition ref="A2:A286"/>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30"/>
  <sheetViews>
    <sheetView workbookViewId="0">
      <selection activeCell="O29" sqref="O29"/>
    </sheetView>
  </sheetViews>
  <sheetFormatPr defaultColWidth="9.140625" defaultRowHeight="15" x14ac:dyDescent="0.25"/>
  <cols>
    <col min="1" max="1" width="4.42578125" style="10" customWidth="1"/>
    <col min="2" max="2" width="20.42578125" style="10" customWidth="1"/>
    <col min="3" max="3" width="12.42578125" style="10" customWidth="1"/>
    <col min="4" max="4" width="18.5703125" style="10" customWidth="1"/>
    <col min="5" max="5" width="22.42578125" style="10" customWidth="1"/>
    <col min="6" max="6" width="17.7109375" style="10" customWidth="1"/>
    <col min="7" max="7" width="17.85546875" style="10" customWidth="1"/>
    <col min="8" max="16384" width="9.140625" style="10"/>
  </cols>
  <sheetData>
    <row r="1" spans="1:8" x14ac:dyDescent="0.25">
      <c r="A1" s="11" t="s">
        <v>62</v>
      </c>
    </row>
    <row r="2" spans="1:8" x14ac:dyDescent="0.25">
      <c r="A2" s="11"/>
      <c r="B2" s="10" t="s">
        <v>63</v>
      </c>
    </row>
    <row r="3" spans="1:8" x14ac:dyDescent="0.25">
      <c r="A3" s="11"/>
      <c r="B3" s="10" t="s">
        <v>64</v>
      </c>
    </row>
    <row r="4" spans="1:8" x14ac:dyDescent="0.25">
      <c r="B4" s="38" t="s">
        <v>65</v>
      </c>
    </row>
    <row r="5" spans="1:8" x14ac:dyDescent="0.25">
      <c r="C5" s="34" t="s">
        <v>36</v>
      </c>
      <c r="D5" s="34" t="s">
        <v>41</v>
      </c>
      <c r="E5" s="34" t="s">
        <v>42</v>
      </c>
      <c r="F5" s="35" t="s">
        <v>38</v>
      </c>
      <c r="G5" s="35" t="s">
        <v>43</v>
      </c>
      <c r="H5" s="37"/>
    </row>
    <row r="6" spans="1:8" x14ac:dyDescent="0.25">
      <c r="B6" s="38" t="s">
        <v>66</v>
      </c>
    </row>
    <row r="7" spans="1:8" x14ac:dyDescent="0.25">
      <c r="C7" s="36" t="s">
        <v>67</v>
      </c>
      <c r="D7" s="36" t="s">
        <v>35</v>
      </c>
      <c r="E7" s="36" t="s">
        <v>37</v>
      </c>
    </row>
    <row r="9" spans="1:8" x14ac:dyDescent="0.25">
      <c r="B9" s="10" t="s">
        <v>68</v>
      </c>
    </row>
    <row r="11" spans="1:8" x14ac:dyDescent="0.25">
      <c r="A11" s="11" t="s">
        <v>69</v>
      </c>
    </row>
    <row r="12" spans="1:8" x14ac:dyDescent="0.25">
      <c r="C12" s="10" t="s">
        <v>70</v>
      </c>
    </row>
    <row r="13" spans="1:8" x14ac:dyDescent="0.25">
      <c r="C13" s="10" t="s">
        <v>71</v>
      </c>
    </row>
    <row r="14" spans="1:8" x14ac:dyDescent="0.25">
      <c r="C14" s="10" t="s">
        <v>72</v>
      </c>
    </row>
    <row r="15" spans="1:8" x14ac:dyDescent="0.25">
      <c r="C15" s="10" t="s">
        <v>73</v>
      </c>
    </row>
    <row r="16" spans="1:8" x14ac:dyDescent="0.25">
      <c r="C16" s="10" t="s">
        <v>74</v>
      </c>
    </row>
    <row r="17" spans="1:3" x14ac:dyDescent="0.25">
      <c r="C17" s="10" t="s">
        <v>75</v>
      </c>
    </row>
    <row r="18" spans="1:3" x14ac:dyDescent="0.25">
      <c r="C18" s="10" t="s">
        <v>76</v>
      </c>
    </row>
    <row r="22" spans="1:3" x14ac:dyDescent="0.25">
      <c r="A22" s="10" t="s">
        <v>77</v>
      </c>
    </row>
    <row r="23" spans="1:3" x14ac:dyDescent="0.25">
      <c r="A23" s="10" t="s">
        <v>78</v>
      </c>
    </row>
    <row r="24" spans="1:3" x14ac:dyDescent="0.25">
      <c r="A24" s="10" t="s">
        <v>79</v>
      </c>
    </row>
    <row r="25" spans="1:3" x14ac:dyDescent="0.25">
      <c r="B25" s="10" t="s">
        <v>80</v>
      </c>
    </row>
    <row r="27" spans="1:3" x14ac:dyDescent="0.25">
      <c r="A27" s="11" t="s">
        <v>81</v>
      </c>
    </row>
    <row r="28" spans="1:3" x14ac:dyDescent="0.25">
      <c r="A28" s="10" t="s">
        <v>82</v>
      </c>
    </row>
    <row r="29" spans="1:3" x14ac:dyDescent="0.25">
      <c r="A29" s="10" t="s">
        <v>83</v>
      </c>
    </row>
    <row r="30" spans="1:3" x14ac:dyDescent="0.25">
      <c r="A30" s="10" t="s">
        <v>84</v>
      </c>
    </row>
  </sheetData>
  <sheetProtection sheet="1" objects="1" scenarios="1"/>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ca34685-dd19-403d-8abf-c1f2160c7d9f">
      <Terms xmlns="http://schemas.microsoft.com/office/infopath/2007/PartnerControls"/>
    </lcf76f155ced4ddcb4097134ff3c332f>
    <TaxCatchAll xmlns="d634bdf4-84ca-448e-a50a-812c9d85497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AFDEC91367E3049AB7A4FC12D51B8A2" ma:contentTypeVersion="18" ma:contentTypeDescription="Create a new document." ma:contentTypeScope="" ma:versionID="3293147a57a98840653d740385a62685">
  <xsd:schema xmlns:xsd="http://www.w3.org/2001/XMLSchema" xmlns:xs="http://www.w3.org/2001/XMLSchema" xmlns:p="http://schemas.microsoft.com/office/2006/metadata/properties" xmlns:ns2="dca34685-dd19-403d-8abf-c1f2160c7d9f" xmlns:ns3="d634bdf4-84ca-448e-a50a-812c9d85497e" targetNamespace="http://schemas.microsoft.com/office/2006/metadata/properties" ma:root="true" ma:fieldsID="7de53b373b2faa85113f525e660efe43" ns2:_="" ns3:_="">
    <xsd:import namespace="dca34685-dd19-403d-8abf-c1f2160c7d9f"/>
    <xsd:import namespace="d634bdf4-84ca-448e-a50a-812c9d8549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a34685-dd19-403d-8abf-c1f2160c7d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78ebbbc-e52b-41e0-a456-6c16dbf98c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34bdf4-84ca-448e-a50a-812c9d85497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909d6b8-eb9a-4d13-ae19-2c0389b8a1f6}" ma:internalName="TaxCatchAll" ma:showField="CatchAllData" ma:web="d634bdf4-84ca-448e-a50a-812c9d8549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EED01D-E73E-4559-8117-05E884A4C297}">
  <ds:schemaRefs>
    <ds:schemaRef ds:uri="http://schemas.microsoft.com/office/2006/metadata/properties"/>
    <ds:schemaRef ds:uri="http://schemas.microsoft.com/office/infopath/2007/PartnerControls"/>
    <ds:schemaRef ds:uri="dca34685-dd19-403d-8abf-c1f2160c7d9f"/>
    <ds:schemaRef ds:uri="d634bdf4-84ca-448e-a50a-812c9d85497e"/>
  </ds:schemaRefs>
</ds:datastoreItem>
</file>

<file path=customXml/itemProps2.xml><?xml version="1.0" encoding="utf-8"?>
<ds:datastoreItem xmlns:ds="http://schemas.openxmlformats.org/officeDocument/2006/customXml" ds:itemID="{8ED377EB-D714-414F-9154-178EBFCCF314}">
  <ds:schemaRefs>
    <ds:schemaRef ds:uri="http://schemas.microsoft.com/sharepoint/v3/contenttype/forms"/>
  </ds:schemaRefs>
</ds:datastoreItem>
</file>

<file path=customXml/itemProps3.xml><?xml version="1.0" encoding="utf-8"?>
<ds:datastoreItem xmlns:ds="http://schemas.openxmlformats.org/officeDocument/2006/customXml" ds:itemID="{203495D0-D011-42DE-983D-129B29B50C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a34685-dd19-403d-8abf-c1f2160c7d9f"/>
    <ds:schemaRef ds:uri="d634bdf4-84ca-448e-a50a-812c9d8549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Product Finance Tool 2026</vt:lpstr>
      <vt:lpstr>Cookies</vt:lpstr>
      <vt:lpstr>Fall</vt:lpstr>
      <vt:lpstr>Troops</vt:lpstr>
      <vt:lpstr>Cookie Sweeps</vt:lpstr>
      <vt:lpstr>Instructions Creating Tool</vt:lpstr>
      <vt:lpstr>CookieSweeps</vt:lpstr>
      <vt:lpstr>'Cookie Sweeps'!Print_Titles</vt:lpstr>
      <vt:lpstr>tool1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KatieL</dc:creator>
  <cp:keywords/>
  <dc:description/>
  <cp:lastModifiedBy>Kelly Kastelitz</cp:lastModifiedBy>
  <cp:revision/>
  <dcterms:created xsi:type="dcterms:W3CDTF">2021-06-04T20:23:36Z</dcterms:created>
  <dcterms:modified xsi:type="dcterms:W3CDTF">2026-05-29T14:46:04Z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0x010100DAFDEC91367E3049AB7A4FC12D51B8A2</vt:lpwstr>
  </property>
  <property fmtid="{D5CDD505-2E9C-101B-9397-08002B2CF9AE}" pid="3" name="MediaServiceImageTags">
    <vt:lpwstr/>
  </property>
</Properties>
</file>